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rek Derekpyle\Documents\TWGA-2021\Results\Complete Results\"/>
    </mc:Choice>
  </mc:AlternateContent>
  <bookViews>
    <workbookView xWindow="0" yWindow="0" windowWidth="28800" windowHeight="12435"/>
  </bookViews>
  <sheets>
    <sheet name="GROSS Scores &amp; Skins" sheetId="2" r:id="rId1"/>
    <sheet name="NET SKINS &amp; Class Results" sheetId="3" r:id="rId2"/>
    <sheet name="Stableford Scoring" sheetId="7" r:id="rId3"/>
    <sheet name="INSTRUCTIONS" sheetId="1" r:id="rId4"/>
    <sheet name="Wirth Cup 2021" sheetId="4" r:id="rId5"/>
    <sheet name="Handicap Report" sheetId="5" r:id="rId6"/>
  </sheets>
  <definedNames>
    <definedName name="HC_Table">'Handicap Report'!$C$4:$J$84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6" i="7" l="1"/>
  <c r="B64" i="7"/>
  <c r="C12" i="7"/>
  <c r="A12" i="7"/>
  <c r="B12" i="7"/>
  <c r="C10" i="7"/>
  <c r="B10" i="7"/>
  <c r="A10" i="7"/>
  <c r="N11" i="3"/>
  <c r="O11" i="3"/>
  <c r="P11" i="3"/>
  <c r="Q11" i="3"/>
  <c r="R11" i="3"/>
  <c r="S11" i="3"/>
  <c r="T11" i="3"/>
  <c r="U11" i="3"/>
  <c r="V11" i="3"/>
  <c r="N12" i="3"/>
  <c r="O12" i="3"/>
  <c r="P12" i="3"/>
  <c r="Q12" i="3"/>
  <c r="R12" i="3"/>
  <c r="S12" i="3"/>
  <c r="T12" i="3"/>
  <c r="U12" i="3"/>
  <c r="V12" i="3"/>
  <c r="N13" i="3"/>
  <c r="O13" i="3"/>
  <c r="P13" i="3"/>
  <c r="Q13" i="3"/>
  <c r="R13" i="3"/>
  <c r="S13" i="3"/>
  <c r="T13" i="3"/>
  <c r="U13" i="3"/>
  <c r="V13" i="3"/>
  <c r="N14" i="3"/>
  <c r="O14" i="3"/>
  <c r="P14" i="3"/>
  <c r="Q14" i="3"/>
  <c r="R14" i="3"/>
  <c r="S14" i="3"/>
  <c r="T14" i="3"/>
  <c r="U14" i="3"/>
  <c r="V14" i="3"/>
  <c r="N15" i="3"/>
  <c r="O15" i="3"/>
  <c r="P15" i="3"/>
  <c r="Q15" i="3"/>
  <c r="R15" i="3"/>
  <c r="S15" i="3"/>
  <c r="T15" i="3"/>
  <c r="U15" i="3"/>
  <c r="V15" i="3"/>
  <c r="N16" i="3"/>
  <c r="O16" i="3"/>
  <c r="P16" i="3"/>
  <c r="Q16" i="3"/>
  <c r="R16" i="3"/>
  <c r="S16" i="3"/>
  <c r="T16" i="3"/>
  <c r="U16" i="3"/>
  <c r="V16" i="3"/>
  <c r="N17" i="3"/>
  <c r="O17" i="3"/>
  <c r="P17" i="3"/>
  <c r="Q17" i="3"/>
  <c r="R17" i="3"/>
  <c r="S17" i="3"/>
  <c r="T17" i="3"/>
  <c r="U17" i="3"/>
  <c r="V17" i="3"/>
  <c r="N18" i="3"/>
  <c r="O18" i="3"/>
  <c r="P18" i="3"/>
  <c r="Q18" i="3"/>
  <c r="R18" i="3"/>
  <c r="S18" i="3"/>
  <c r="T18" i="3"/>
  <c r="U18" i="3"/>
  <c r="V18" i="3"/>
  <c r="N19" i="3"/>
  <c r="O19" i="3"/>
  <c r="P19" i="3"/>
  <c r="Q19" i="3"/>
  <c r="R19" i="3"/>
  <c r="S19" i="3"/>
  <c r="T19" i="3"/>
  <c r="U19" i="3"/>
  <c r="V19" i="3"/>
  <c r="N20" i="3"/>
  <c r="O20" i="3"/>
  <c r="P20" i="3"/>
  <c r="Q20" i="3"/>
  <c r="R20" i="3"/>
  <c r="S20" i="3"/>
  <c r="T20" i="3"/>
  <c r="U20" i="3"/>
  <c r="V20" i="3"/>
  <c r="N21" i="3"/>
  <c r="O21" i="3"/>
  <c r="P21" i="3"/>
  <c r="Q21" i="3"/>
  <c r="R21" i="3"/>
  <c r="S21" i="3"/>
  <c r="T21" i="3"/>
  <c r="U21" i="3"/>
  <c r="V21" i="3"/>
  <c r="N22" i="3"/>
  <c r="O22" i="3"/>
  <c r="P22" i="3"/>
  <c r="Q22" i="3"/>
  <c r="R22" i="3"/>
  <c r="S22" i="3"/>
  <c r="T22" i="3"/>
  <c r="U22" i="3"/>
  <c r="V22" i="3"/>
  <c r="N23" i="3"/>
  <c r="O23" i="3"/>
  <c r="P23" i="3"/>
  <c r="Q23" i="3"/>
  <c r="R23" i="3"/>
  <c r="S23" i="3"/>
  <c r="T23" i="3"/>
  <c r="U23" i="3"/>
  <c r="V23" i="3"/>
  <c r="N24" i="3"/>
  <c r="O24" i="3"/>
  <c r="P24" i="3"/>
  <c r="Q24" i="3"/>
  <c r="R24" i="3"/>
  <c r="S24" i="3"/>
  <c r="T24" i="3"/>
  <c r="U24" i="3"/>
  <c r="V24" i="3"/>
  <c r="N25" i="3"/>
  <c r="O25" i="3"/>
  <c r="P25" i="3"/>
  <c r="Q25" i="3"/>
  <c r="R25" i="3"/>
  <c r="S25" i="3"/>
  <c r="T25" i="3"/>
  <c r="U25" i="3"/>
  <c r="V25" i="3"/>
  <c r="N26" i="3"/>
  <c r="O26" i="3"/>
  <c r="P26" i="3"/>
  <c r="Q26" i="3"/>
  <c r="R26" i="3"/>
  <c r="S26" i="3"/>
  <c r="T26" i="3"/>
  <c r="U26" i="3"/>
  <c r="V26" i="3"/>
  <c r="N27" i="3"/>
  <c r="O27" i="3"/>
  <c r="P27" i="3"/>
  <c r="Q27" i="3"/>
  <c r="R27" i="3"/>
  <c r="S27" i="3"/>
  <c r="T27" i="3"/>
  <c r="U27" i="3"/>
  <c r="V27" i="3"/>
  <c r="N28" i="3"/>
  <c r="O28" i="3"/>
  <c r="P28" i="3"/>
  <c r="Q28" i="3"/>
  <c r="R28" i="3"/>
  <c r="S28" i="3"/>
  <c r="T28" i="3"/>
  <c r="U28" i="3"/>
  <c r="V28" i="3"/>
  <c r="N29" i="3"/>
  <c r="O29" i="3"/>
  <c r="P29" i="3"/>
  <c r="Q29" i="3"/>
  <c r="R29" i="3"/>
  <c r="S29" i="3"/>
  <c r="T29" i="3"/>
  <c r="U29" i="3"/>
  <c r="V29" i="3"/>
  <c r="N30" i="3"/>
  <c r="O30" i="3"/>
  <c r="P30" i="3"/>
  <c r="Q30" i="3"/>
  <c r="R30" i="3"/>
  <c r="S30" i="3"/>
  <c r="T30" i="3"/>
  <c r="U30" i="3"/>
  <c r="V30" i="3"/>
  <c r="N31" i="3"/>
  <c r="O31" i="3"/>
  <c r="P31" i="3"/>
  <c r="Q31" i="3"/>
  <c r="R31" i="3"/>
  <c r="S31" i="3"/>
  <c r="T31" i="3"/>
  <c r="U31" i="3"/>
  <c r="V31" i="3"/>
  <c r="N32" i="3"/>
  <c r="O32" i="3"/>
  <c r="P32" i="3"/>
  <c r="Q32" i="3"/>
  <c r="R32" i="3"/>
  <c r="S32" i="3"/>
  <c r="T32" i="3"/>
  <c r="U32" i="3"/>
  <c r="V32" i="3"/>
  <c r="N33" i="3"/>
  <c r="O33" i="3"/>
  <c r="P33" i="3"/>
  <c r="Q33" i="3"/>
  <c r="R33" i="3"/>
  <c r="S33" i="3"/>
  <c r="T33" i="3"/>
  <c r="U33" i="3"/>
  <c r="V33" i="3"/>
  <c r="N34" i="3"/>
  <c r="O34" i="3"/>
  <c r="P34" i="3"/>
  <c r="Q34" i="3"/>
  <c r="R34" i="3"/>
  <c r="S34" i="3"/>
  <c r="T34" i="3"/>
  <c r="U34" i="3"/>
  <c r="V34" i="3"/>
  <c r="N35" i="3"/>
  <c r="O35" i="3"/>
  <c r="P35" i="3"/>
  <c r="Q35" i="3"/>
  <c r="R35" i="3"/>
  <c r="S35" i="3"/>
  <c r="T35" i="3"/>
  <c r="U35" i="3"/>
  <c r="V35" i="3"/>
  <c r="N36" i="3"/>
  <c r="O36" i="3"/>
  <c r="P36" i="3"/>
  <c r="Q36" i="3"/>
  <c r="R36" i="3"/>
  <c r="S36" i="3"/>
  <c r="T36" i="3"/>
  <c r="U36" i="3"/>
  <c r="V36" i="3"/>
  <c r="N37" i="3"/>
  <c r="O37" i="3"/>
  <c r="P37" i="3"/>
  <c r="Q37" i="3"/>
  <c r="R37" i="3"/>
  <c r="S37" i="3"/>
  <c r="T37" i="3"/>
  <c r="U37" i="3"/>
  <c r="V37" i="3"/>
  <c r="N38" i="3"/>
  <c r="O38" i="3"/>
  <c r="P38" i="3"/>
  <c r="Q38" i="3"/>
  <c r="R38" i="3"/>
  <c r="S38" i="3"/>
  <c r="T38" i="3"/>
  <c r="U38" i="3"/>
  <c r="V38" i="3"/>
  <c r="N39" i="3"/>
  <c r="O39" i="3"/>
  <c r="P39" i="3"/>
  <c r="Q39" i="3"/>
  <c r="R39" i="3"/>
  <c r="S39" i="3"/>
  <c r="T39" i="3"/>
  <c r="U39" i="3"/>
  <c r="V39" i="3"/>
  <c r="N40" i="3"/>
  <c r="O40" i="3"/>
  <c r="P40" i="3"/>
  <c r="Q40" i="3"/>
  <c r="R40" i="3"/>
  <c r="S40" i="3"/>
  <c r="T40" i="3"/>
  <c r="U40" i="3"/>
  <c r="V40" i="3"/>
  <c r="N41" i="3"/>
  <c r="O41" i="3"/>
  <c r="P41" i="3"/>
  <c r="Q41" i="3"/>
  <c r="R41" i="3"/>
  <c r="S41" i="3"/>
  <c r="T41" i="3"/>
  <c r="U41" i="3"/>
  <c r="V41" i="3"/>
  <c r="N42" i="3"/>
  <c r="O42" i="3"/>
  <c r="P42" i="3"/>
  <c r="Q42" i="3"/>
  <c r="R42" i="3"/>
  <c r="S42" i="3"/>
  <c r="T42" i="3"/>
  <c r="U42" i="3"/>
  <c r="V42" i="3"/>
  <c r="N43" i="3"/>
  <c r="O43" i="3"/>
  <c r="P43" i="3"/>
  <c r="Q43" i="3"/>
  <c r="R43" i="3"/>
  <c r="S43" i="3"/>
  <c r="T43" i="3"/>
  <c r="U43" i="3"/>
  <c r="V43" i="3"/>
  <c r="N44" i="3"/>
  <c r="O44" i="3"/>
  <c r="P44" i="3"/>
  <c r="Q44" i="3"/>
  <c r="R44" i="3"/>
  <c r="S44" i="3"/>
  <c r="T44" i="3"/>
  <c r="U44" i="3"/>
  <c r="V44" i="3"/>
  <c r="N45" i="3"/>
  <c r="O45" i="3"/>
  <c r="P45" i="3"/>
  <c r="Q45" i="3"/>
  <c r="R45" i="3"/>
  <c r="S45" i="3"/>
  <c r="T45" i="3"/>
  <c r="U45" i="3"/>
  <c r="V45" i="3"/>
  <c r="N46" i="3"/>
  <c r="O46" i="3"/>
  <c r="P46" i="3"/>
  <c r="Q46" i="3"/>
  <c r="R46" i="3"/>
  <c r="S46" i="3"/>
  <c r="T46" i="3"/>
  <c r="U46" i="3"/>
  <c r="V46" i="3"/>
  <c r="N47" i="3"/>
  <c r="O47" i="3"/>
  <c r="P47" i="3"/>
  <c r="Q47" i="3"/>
  <c r="R47" i="3"/>
  <c r="S47" i="3"/>
  <c r="T47" i="3"/>
  <c r="U47" i="3"/>
  <c r="V47" i="3"/>
  <c r="N48" i="3"/>
  <c r="R48" i="3"/>
  <c r="V48" i="3"/>
  <c r="N49" i="3"/>
  <c r="O49" i="3"/>
  <c r="P49" i="3"/>
  <c r="Q49" i="3"/>
  <c r="R49" i="3"/>
  <c r="S49" i="3"/>
  <c r="T49" i="3"/>
  <c r="U49" i="3"/>
  <c r="V49" i="3"/>
  <c r="N50" i="3"/>
  <c r="O50" i="3"/>
  <c r="P50" i="3"/>
  <c r="Q50" i="3"/>
  <c r="R50" i="3"/>
  <c r="S50" i="3"/>
  <c r="T50" i="3"/>
  <c r="U50" i="3"/>
  <c r="V50" i="3"/>
  <c r="N51" i="3"/>
  <c r="O51" i="3"/>
  <c r="P51" i="3"/>
  <c r="Q51" i="3"/>
  <c r="R51" i="3"/>
  <c r="S51" i="3"/>
  <c r="T51" i="3"/>
  <c r="U51" i="3"/>
  <c r="V51" i="3"/>
  <c r="N52" i="3"/>
  <c r="O52" i="3"/>
  <c r="P52" i="3"/>
  <c r="Q52" i="3"/>
  <c r="R52" i="3"/>
  <c r="S52" i="3"/>
  <c r="T52" i="3"/>
  <c r="U52" i="3"/>
  <c r="V52" i="3"/>
  <c r="N53" i="3"/>
  <c r="O53" i="3"/>
  <c r="P53" i="3"/>
  <c r="Q53" i="3"/>
  <c r="R53" i="3"/>
  <c r="S53" i="3"/>
  <c r="T53" i="3"/>
  <c r="U53" i="3"/>
  <c r="V53" i="3"/>
  <c r="N54" i="3"/>
  <c r="O54" i="3"/>
  <c r="P54" i="3"/>
  <c r="Q54" i="3"/>
  <c r="R54" i="3"/>
  <c r="S54" i="3"/>
  <c r="T54" i="3"/>
  <c r="U54" i="3"/>
  <c r="V54" i="3"/>
  <c r="N57" i="3"/>
  <c r="O57" i="3"/>
  <c r="P57" i="3"/>
  <c r="Q57" i="3"/>
  <c r="R57" i="3"/>
  <c r="S57" i="3"/>
  <c r="T57" i="3"/>
  <c r="U57" i="3"/>
  <c r="V57" i="3"/>
  <c r="N60" i="3"/>
  <c r="O60" i="3"/>
  <c r="P60" i="3"/>
  <c r="Q60" i="3"/>
  <c r="R60" i="3"/>
  <c r="S60" i="3"/>
  <c r="T60" i="3"/>
  <c r="U60" i="3"/>
  <c r="V60" i="3"/>
  <c r="P61" i="3"/>
  <c r="T61" i="3"/>
  <c r="N66" i="3"/>
  <c r="O66" i="3"/>
  <c r="P66" i="3"/>
  <c r="Q66" i="3"/>
  <c r="R66" i="3"/>
  <c r="S66" i="3"/>
  <c r="T66" i="3"/>
  <c r="U66" i="3"/>
  <c r="V66" i="3"/>
  <c r="N67" i="3"/>
  <c r="O67" i="3"/>
  <c r="P67" i="3"/>
  <c r="Q67" i="3"/>
  <c r="R67" i="3"/>
  <c r="S67" i="3"/>
  <c r="T67" i="3"/>
  <c r="U67" i="3"/>
  <c r="V67" i="3"/>
  <c r="N68" i="3"/>
  <c r="O68" i="3"/>
  <c r="P68" i="3"/>
  <c r="Q68" i="3"/>
  <c r="R68" i="3"/>
  <c r="S68" i="3"/>
  <c r="T68" i="3"/>
  <c r="U68" i="3"/>
  <c r="V68" i="3"/>
  <c r="N69" i="3"/>
  <c r="O69" i="3"/>
  <c r="P69" i="3"/>
  <c r="Q69" i="3"/>
  <c r="R69" i="3"/>
  <c r="S69" i="3"/>
  <c r="T69" i="3"/>
  <c r="U69" i="3"/>
  <c r="V69" i="3"/>
  <c r="N70" i="3"/>
  <c r="O70" i="3"/>
  <c r="P70" i="3"/>
  <c r="Q70" i="3"/>
  <c r="R70" i="3"/>
  <c r="S70" i="3"/>
  <c r="T70" i="3"/>
  <c r="U70" i="3"/>
  <c r="V70" i="3"/>
  <c r="N71" i="3"/>
  <c r="O71" i="3"/>
  <c r="P71" i="3"/>
  <c r="Q71" i="3"/>
  <c r="R71" i="3"/>
  <c r="S71" i="3"/>
  <c r="T71" i="3"/>
  <c r="U71" i="3"/>
  <c r="V71" i="3"/>
  <c r="N72" i="3"/>
  <c r="O72" i="3"/>
  <c r="P72" i="3"/>
  <c r="Q72" i="3"/>
  <c r="R72" i="3"/>
  <c r="S72" i="3"/>
  <c r="T72" i="3"/>
  <c r="U72" i="3"/>
  <c r="V72" i="3"/>
  <c r="N73" i="3"/>
  <c r="O73" i="3"/>
  <c r="P73" i="3"/>
  <c r="Q73" i="3"/>
  <c r="R73" i="3"/>
  <c r="S73" i="3"/>
  <c r="T73" i="3"/>
  <c r="U73" i="3"/>
  <c r="V73" i="3"/>
  <c r="N74" i="3"/>
  <c r="N10" i="7" s="1"/>
  <c r="N11" i="7" s="1"/>
  <c r="O74" i="3"/>
  <c r="O10" i="7" s="1"/>
  <c r="O11" i="7" s="1"/>
  <c r="P74" i="3"/>
  <c r="P10" i="7" s="1"/>
  <c r="P11" i="7" s="1"/>
  <c r="Q74" i="3"/>
  <c r="Q10" i="7" s="1"/>
  <c r="Q11" i="7" s="1"/>
  <c r="R74" i="3"/>
  <c r="R10" i="7" s="1"/>
  <c r="R11" i="7" s="1"/>
  <c r="S74" i="3"/>
  <c r="S10" i="7" s="1"/>
  <c r="S11" i="7" s="1"/>
  <c r="T74" i="3"/>
  <c r="T10" i="7" s="1"/>
  <c r="T11" i="7" s="1"/>
  <c r="U74" i="3"/>
  <c r="U10" i="7" s="1"/>
  <c r="U11" i="7" s="1"/>
  <c r="V74" i="3"/>
  <c r="V10" i="7" s="1"/>
  <c r="V11" i="7" s="1"/>
  <c r="N75" i="3"/>
  <c r="N12" i="7" s="1"/>
  <c r="N13" i="7" s="1"/>
  <c r="O75" i="3"/>
  <c r="O12" i="7" s="1"/>
  <c r="O13" i="7" s="1"/>
  <c r="P75" i="3"/>
  <c r="P12" i="7" s="1"/>
  <c r="P13" i="7" s="1"/>
  <c r="Q75" i="3"/>
  <c r="Q12" i="7" s="1"/>
  <c r="Q13" i="7" s="1"/>
  <c r="R75" i="3"/>
  <c r="R12" i="7" s="1"/>
  <c r="R13" i="7" s="1"/>
  <c r="S75" i="3"/>
  <c r="S12" i="7" s="1"/>
  <c r="S13" i="7" s="1"/>
  <c r="T75" i="3"/>
  <c r="T12" i="7" s="1"/>
  <c r="T13" i="7" s="1"/>
  <c r="U75" i="3"/>
  <c r="U12" i="7" s="1"/>
  <c r="U13" i="7" s="1"/>
  <c r="V75" i="3"/>
  <c r="V12" i="7" s="1"/>
  <c r="V13" i="7" s="1"/>
  <c r="N76" i="3"/>
  <c r="N14" i="7" s="1"/>
  <c r="N15" i="7" s="1"/>
  <c r="O76" i="3"/>
  <c r="O14" i="7" s="1"/>
  <c r="O15" i="7" s="1"/>
  <c r="P76" i="3"/>
  <c r="P14" i="7" s="1"/>
  <c r="P15" i="7" s="1"/>
  <c r="Q76" i="3"/>
  <c r="Q14" i="7" s="1"/>
  <c r="Q15" i="7" s="1"/>
  <c r="R76" i="3"/>
  <c r="R14" i="7" s="1"/>
  <c r="R15" i="7" s="1"/>
  <c r="S76" i="3"/>
  <c r="S14" i="7" s="1"/>
  <c r="S15" i="7" s="1"/>
  <c r="T76" i="3"/>
  <c r="T14" i="7" s="1"/>
  <c r="T15" i="7" s="1"/>
  <c r="U76" i="3"/>
  <c r="U14" i="7" s="1"/>
  <c r="U15" i="7" s="1"/>
  <c r="V76" i="3"/>
  <c r="V14" i="7" s="1"/>
  <c r="V15" i="7" s="1"/>
  <c r="N77" i="3"/>
  <c r="N16" i="7" s="1"/>
  <c r="N17" i="7" s="1"/>
  <c r="O77" i="3"/>
  <c r="O16" i="7" s="1"/>
  <c r="O17" i="7" s="1"/>
  <c r="P77" i="3"/>
  <c r="P16" i="7" s="1"/>
  <c r="P17" i="7" s="1"/>
  <c r="Q77" i="3"/>
  <c r="Q16" i="7" s="1"/>
  <c r="Q17" i="7" s="1"/>
  <c r="R77" i="3"/>
  <c r="R16" i="7" s="1"/>
  <c r="R17" i="7" s="1"/>
  <c r="S77" i="3"/>
  <c r="S16" i="7" s="1"/>
  <c r="S17" i="7" s="1"/>
  <c r="T77" i="3"/>
  <c r="T16" i="7" s="1"/>
  <c r="T17" i="7" s="1"/>
  <c r="U77" i="3"/>
  <c r="U16" i="7" s="1"/>
  <c r="U17" i="7" s="1"/>
  <c r="V77" i="3"/>
  <c r="V16" i="7" s="1"/>
  <c r="V17" i="7" s="1"/>
  <c r="N78" i="3"/>
  <c r="N18" i="7" s="1"/>
  <c r="N19" i="7" s="1"/>
  <c r="O78" i="3"/>
  <c r="O18" i="7" s="1"/>
  <c r="O19" i="7" s="1"/>
  <c r="P78" i="3"/>
  <c r="P18" i="7" s="1"/>
  <c r="P19" i="7" s="1"/>
  <c r="Q78" i="3"/>
  <c r="Q18" i="7" s="1"/>
  <c r="Q19" i="7" s="1"/>
  <c r="R78" i="3"/>
  <c r="R18" i="7" s="1"/>
  <c r="R19" i="7" s="1"/>
  <c r="S78" i="3"/>
  <c r="S18" i="7" s="1"/>
  <c r="S19" i="7" s="1"/>
  <c r="T78" i="3"/>
  <c r="T18" i="7" s="1"/>
  <c r="T19" i="7" s="1"/>
  <c r="U78" i="3"/>
  <c r="U18" i="7" s="1"/>
  <c r="U19" i="7" s="1"/>
  <c r="V78" i="3"/>
  <c r="V18" i="7" s="1"/>
  <c r="V19" i="7" s="1"/>
  <c r="N79" i="3"/>
  <c r="N20" i="7" s="1"/>
  <c r="N21" i="7" s="1"/>
  <c r="O79" i="3"/>
  <c r="O20" i="7" s="1"/>
  <c r="O21" i="7" s="1"/>
  <c r="P79" i="3"/>
  <c r="P20" i="7" s="1"/>
  <c r="P21" i="7" s="1"/>
  <c r="Q79" i="3"/>
  <c r="Q20" i="7" s="1"/>
  <c r="Q21" i="7" s="1"/>
  <c r="R79" i="3"/>
  <c r="R20" i="7" s="1"/>
  <c r="R21" i="7" s="1"/>
  <c r="S79" i="3"/>
  <c r="S20" i="7" s="1"/>
  <c r="S21" i="7" s="1"/>
  <c r="T79" i="3"/>
  <c r="T20" i="7" s="1"/>
  <c r="T21" i="7" s="1"/>
  <c r="U79" i="3"/>
  <c r="U20" i="7" s="1"/>
  <c r="U21" i="7" s="1"/>
  <c r="V79" i="3"/>
  <c r="V20" i="7" s="1"/>
  <c r="V21" i="7" s="1"/>
  <c r="N80" i="3"/>
  <c r="N22" i="7" s="1"/>
  <c r="N23" i="7" s="1"/>
  <c r="O80" i="3"/>
  <c r="O22" i="7" s="1"/>
  <c r="O23" i="7" s="1"/>
  <c r="P80" i="3"/>
  <c r="P22" i="7" s="1"/>
  <c r="P23" i="7" s="1"/>
  <c r="Q80" i="3"/>
  <c r="Q22" i="7" s="1"/>
  <c r="Q23" i="7" s="1"/>
  <c r="R80" i="3"/>
  <c r="R22" i="7" s="1"/>
  <c r="R23" i="7" s="1"/>
  <c r="S80" i="3"/>
  <c r="S22" i="7" s="1"/>
  <c r="S23" i="7" s="1"/>
  <c r="T80" i="3"/>
  <c r="T22" i="7" s="1"/>
  <c r="T23" i="7" s="1"/>
  <c r="U80" i="3"/>
  <c r="U22" i="7" s="1"/>
  <c r="U23" i="7" s="1"/>
  <c r="V80" i="3"/>
  <c r="V22" i="7" s="1"/>
  <c r="V23" i="7" s="1"/>
  <c r="N81" i="3"/>
  <c r="N24" i="7" s="1"/>
  <c r="N25" i="7" s="1"/>
  <c r="O81" i="3"/>
  <c r="O24" i="7" s="1"/>
  <c r="O25" i="7" s="1"/>
  <c r="P81" i="3"/>
  <c r="P24" i="7" s="1"/>
  <c r="P25" i="7" s="1"/>
  <c r="Q81" i="3"/>
  <c r="Q24" i="7" s="1"/>
  <c r="Q25" i="7" s="1"/>
  <c r="R81" i="3"/>
  <c r="R24" i="7" s="1"/>
  <c r="R25" i="7" s="1"/>
  <c r="S81" i="3"/>
  <c r="S24" i="7" s="1"/>
  <c r="S25" i="7" s="1"/>
  <c r="T81" i="3"/>
  <c r="T24" i="7" s="1"/>
  <c r="T25" i="7" s="1"/>
  <c r="U81" i="3"/>
  <c r="U24" i="7" s="1"/>
  <c r="U25" i="7" s="1"/>
  <c r="V81" i="3"/>
  <c r="V24" i="7" s="1"/>
  <c r="V25" i="7" s="1"/>
  <c r="N82" i="3"/>
  <c r="N26" i="7" s="1"/>
  <c r="N27" i="7" s="1"/>
  <c r="O82" i="3"/>
  <c r="O26" i="7" s="1"/>
  <c r="O27" i="7" s="1"/>
  <c r="P82" i="3"/>
  <c r="P26" i="7" s="1"/>
  <c r="P27" i="7" s="1"/>
  <c r="Q82" i="3"/>
  <c r="Q26" i="7" s="1"/>
  <c r="Q27" i="7" s="1"/>
  <c r="R82" i="3"/>
  <c r="R26" i="7" s="1"/>
  <c r="R27" i="7" s="1"/>
  <c r="S82" i="3"/>
  <c r="S26" i="7" s="1"/>
  <c r="S27" i="7" s="1"/>
  <c r="T82" i="3"/>
  <c r="T26" i="7" s="1"/>
  <c r="T27" i="7" s="1"/>
  <c r="U82" i="3"/>
  <c r="U26" i="7" s="1"/>
  <c r="U27" i="7" s="1"/>
  <c r="V82" i="3"/>
  <c r="V26" i="7" s="1"/>
  <c r="V27" i="7" s="1"/>
  <c r="N83" i="3"/>
  <c r="N28" i="7" s="1"/>
  <c r="N29" i="7" s="1"/>
  <c r="O83" i="3"/>
  <c r="O28" i="7" s="1"/>
  <c r="O29" i="7" s="1"/>
  <c r="P83" i="3"/>
  <c r="P28" i="7" s="1"/>
  <c r="P29" i="7" s="1"/>
  <c r="Q83" i="3"/>
  <c r="Q28" i="7" s="1"/>
  <c r="Q29" i="7" s="1"/>
  <c r="R83" i="3"/>
  <c r="R28" i="7" s="1"/>
  <c r="R29" i="7" s="1"/>
  <c r="S83" i="3"/>
  <c r="S28" i="7" s="1"/>
  <c r="S29" i="7" s="1"/>
  <c r="T83" i="3"/>
  <c r="T28" i="7" s="1"/>
  <c r="T29" i="7" s="1"/>
  <c r="U83" i="3"/>
  <c r="U28" i="7" s="1"/>
  <c r="U29" i="7" s="1"/>
  <c r="V83" i="3"/>
  <c r="V28" i="7" s="1"/>
  <c r="V29" i="7" s="1"/>
  <c r="N84" i="3"/>
  <c r="N30" i="7" s="1"/>
  <c r="N31" i="7" s="1"/>
  <c r="O84" i="3"/>
  <c r="O30" i="7" s="1"/>
  <c r="O31" i="7" s="1"/>
  <c r="P84" i="3"/>
  <c r="P30" i="7" s="1"/>
  <c r="P31" i="7" s="1"/>
  <c r="Q84" i="3"/>
  <c r="Q30" i="7" s="1"/>
  <c r="Q31" i="7" s="1"/>
  <c r="R84" i="3"/>
  <c r="R30" i="7" s="1"/>
  <c r="R31" i="7" s="1"/>
  <c r="S84" i="3"/>
  <c r="S30" i="7" s="1"/>
  <c r="S31" i="7" s="1"/>
  <c r="T84" i="3"/>
  <c r="T30" i="7" s="1"/>
  <c r="T31" i="7" s="1"/>
  <c r="U84" i="3"/>
  <c r="U30" i="7" s="1"/>
  <c r="U31" i="7" s="1"/>
  <c r="V84" i="3"/>
  <c r="V30" i="7" s="1"/>
  <c r="V31" i="7" s="1"/>
  <c r="N85" i="3"/>
  <c r="N32" i="7" s="1"/>
  <c r="N33" i="7" s="1"/>
  <c r="O85" i="3"/>
  <c r="O32" i="7" s="1"/>
  <c r="O33" i="7" s="1"/>
  <c r="P85" i="3"/>
  <c r="P32" i="7" s="1"/>
  <c r="P33" i="7" s="1"/>
  <c r="Q85" i="3"/>
  <c r="Q32" i="7" s="1"/>
  <c r="Q33" i="7" s="1"/>
  <c r="R85" i="3"/>
  <c r="R32" i="7" s="1"/>
  <c r="R33" i="7" s="1"/>
  <c r="S85" i="3"/>
  <c r="S32" i="7" s="1"/>
  <c r="S33" i="7" s="1"/>
  <c r="T85" i="3"/>
  <c r="T32" i="7" s="1"/>
  <c r="T33" i="7" s="1"/>
  <c r="U85" i="3"/>
  <c r="U32" i="7" s="1"/>
  <c r="U33" i="7" s="1"/>
  <c r="V85" i="3"/>
  <c r="V32" i="7" s="1"/>
  <c r="V33" i="7" s="1"/>
  <c r="N86" i="3"/>
  <c r="N34" i="7" s="1"/>
  <c r="N35" i="7" s="1"/>
  <c r="O86" i="3"/>
  <c r="O34" i="7" s="1"/>
  <c r="O35" i="7" s="1"/>
  <c r="P86" i="3"/>
  <c r="P34" i="7" s="1"/>
  <c r="P35" i="7" s="1"/>
  <c r="Q86" i="3"/>
  <c r="Q34" i="7" s="1"/>
  <c r="Q35" i="7" s="1"/>
  <c r="R86" i="3"/>
  <c r="R34" i="7" s="1"/>
  <c r="R35" i="7" s="1"/>
  <c r="S86" i="3"/>
  <c r="S34" i="7" s="1"/>
  <c r="S35" i="7" s="1"/>
  <c r="T86" i="3"/>
  <c r="T34" i="7" s="1"/>
  <c r="T35" i="7" s="1"/>
  <c r="U86" i="3"/>
  <c r="U34" i="7" s="1"/>
  <c r="U35" i="7" s="1"/>
  <c r="V86" i="3"/>
  <c r="V34" i="7" s="1"/>
  <c r="V35" i="7" s="1"/>
  <c r="N87" i="3"/>
  <c r="N36" i="7" s="1"/>
  <c r="N37" i="7" s="1"/>
  <c r="O87" i="3"/>
  <c r="O36" i="7" s="1"/>
  <c r="O37" i="7" s="1"/>
  <c r="P87" i="3"/>
  <c r="P36" i="7" s="1"/>
  <c r="P37" i="7" s="1"/>
  <c r="Q87" i="3"/>
  <c r="Q36" i="7" s="1"/>
  <c r="Q37" i="7" s="1"/>
  <c r="R87" i="3"/>
  <c r="R36" i="7" s="1"/>
  <c r="R37" i="7" s="1"/>
  <c r="S87" i="3"/>
  <c r="S36" i="7" s="1"/>
  <c r="S37" i="7" s="1"/>
  <c r="T87" i="3"/>
  <c r="T36" i="7" s="1"/>
  <c r="T37" i="7" s="1"/>
  <c r="U87" i="3"/>
  <c r="U36" i="7" s="1"/>
  <c r="U37" i="7" s="1"/>
  <c r="V87" i="3"/>
  <c r="V36" i="7" s="1"/>
  <c r="V37" i="7" s="1"/>
  <c r="N88" i="3"/>
  <c r="N38" i="7" s="1"/>
  <c r="N39" i="7" s="1"/>
  <c r="O88" i="3"/>
  <c r="O38" i="7" s="1"/>
  <c r="O39" i="7" s="1"/>
  <c r="P88" i="3"/>
  <c r="P38" i="7" s="1"/>
  <c r="P39" i="7" s="1"/>
  <c r="Q88" i="3"/>
  <c r="Q38" i="7" s="1"/>
  <c r="Q39" i="7" s="1"/>
  <c r="R88" i="3"/>
  <c r="R38" i="7" s="1"/>
  <c r="R39" i="7" s="1"/>
  <c r="S88" i="3"/>
  <c r="S38" i="7" s="1"/>
  <c r="S39" i="7" s="1"/>
  <c r="T88" i="3"/>
  <c r="T38" i="7" s="1"/>
  <c r="T39" i="7" s="1"/>
  <c r="U88" i="3"/>
  <c r="U38" i="7" s="1"/>
  <c r="U39" i="7" s="1"/>
  <c r="V88" i="3"/>
  <c r="V38" i="7" s="1"/>
  <c r="V39" i="7" s="1"/>
  <c r="N89" i="3"/>
  <c r="N40" i="7" s="1"/>
  <c r="N41" i="7" s="1"/>
  <c r="O89" i="3"/>
  <c r="O40" i="7" s="1"/>
  <c r="O41" i="7" s="1"/>
  <c r="P89" i="3"/>
  <c r="P40" i="7" s="1"/>
  <c r="P41" i="7" s="1"/>
  <c r="Q89" i="3"/>
  <c r="Q40" i="7" s="1"/>
  <c r="Q41" i="7" s="1"/>
  <c r="R89" i="3"/>
  <c r="R40" i="7" s="1"/>
  <c r="R41" i="7" s="1"/>
  <c r="S89" i="3"/>
  <c r="S40" i="7" s="1"/>
  <c r="S41" i="7" s="1"/>
  <c r="T89" i="3"/>
  <c r="T40" i="7" s="1"/>
  <c r="T41" i="7" s="1"/>
  <c r="U89" i="3"/>
  <c r="U40" i="7" s="1"/>
  <c r="U41" i="7" s="1"/>
  <c r="V89" i="3"/>
  <c r="V40" i="7" s="1"/>
  <c r="V41" i="7" s="1"/>
  <c r="N90" i="3"/>
  <c r="N42" i="7" s="1"/>
  <c r="N43" i="7" s="1"/>
  <c r="O90" i="3"/>
  <c r="O42" i="7" s="1"/>
  <c r="O43" i="7" s="1"/>
  <c r="P90" i="3"/>
  <c r="P42" i="7" s="1"/>
  <c r="P43" i="7" s="1"/>
  <c r="Q90" i="3"/>
  <c r="Q42" i="7" s="1"/>
  <c r="Q43" i="7" s="1"/>
  <c r="R90" i="3"/>
  <c r="R42" i="7" s="1"/>
  <c r="R43" i="7" s="1"/>
  <c r="S90" i="3"/>
  <c r="S42" i="7" s="1"/>
  <c r="S43" i="7" s="1"/>
  <c r="T90" i="3"/>
  <c r="T42" i="7" s="1"/>
  <c r="T43" i="7" s="1"/>
  <c r="U90" i="3"/>
  <c r="U42" i="7" s="1"/>
  <c r="U43" i="7" s="1"/>
  <c r="V90" i="3"/>
  <c r="V42" i="7" s="1"/>
  <c r="V43" i="7" s="1"/>
  <c r="N91" i="3"/>
  <c r="N44" i="7" s="1"/>
  <c r="N45" i="7" s="1"/>
  <c r="O91" i="3"/>
  <c r="O44" i="7" s="1"/>
  <c r="O45" i="7" s="1"/>
  <c r="P91" i="3"/>
  <c r="P44" i="7" s="1"/>
  <c r="P45" i="7" s="1"/>
  <c r="Q91" i="3"/>
  <c r="Q44" i="7" s="1"/>
  <c r="Q45" i="7" s="1"/>
  <c r="R91" i="3"/>
  <c r="R44" i="7" s="1"/>
  <c r="R45" i="7" s="1"/>
  <c r="S91" i="3"/>
  <c r="S44" i="7" s="1"/>
  <c r="S45" i="7" s="1"/>
  <c r="T91" i="3"/>
  <c r="T44" i="7" s="1"/>
  <c r="T45" i="7" s="1"/>
  <c r="U91" i="3"/>
  <c r="U44" i="7" s="1"/>
  <c r="U45" i="7" s="1"/>
  <c r="V91" i="3"/>
  <c r="V44" i="7" s="1"/>
  <c r="V45" i="7" s="1"/>
  <c r="N92" i="3"/>
  <c r="N46" i="7" s="1"/>
  <c r="N47" i="7" s="1"/>
  <c r="O92" i="3"/>
  <c r="O46" i="7" s="1"/>
  <c r="O47" i="7" s="1"/>
  <c r="P92" i="3"/>
  <c r="P46" i="7" s="1"/>
  <c r="P47" i="7" s="1"/>
  <c r="Q92" i="3"/>
  <c r="Q46" i="7" s="1"/>
  <c r="Q47" i="7" s="1"/>
  <c r="R92" i="3"/>
  <c r="R46" i="7" s="1"/>
  <c r="R47" i="7" s="1"/>
  <c r="S92" i="3"/>
  <c r="S46" i="7" s="1"/>
  <c r="S47" i="7" s="1"/>
  <c r="T92" i="3"/>
  <c r="T46" i="7" s="1"/>
  <c r="T47" i="7" s="1"/>
  <c r="U92" i="3"/>
  <c r="U46" i="7" s="1"/>
  <c r="U47" i="7" s="1"/>
  <c r="V92" i="3"/>
  <c r="V46" i="7" s="1"/>
  <c r="V47" i="7" s="1"/>
  <c r="N93" i="3"/>
  <c r="N48" i="7" s="1"/>
  <c r="N49" i="7" s="1"/>
  <c r="O93" i="3"/>
  <c r="O48" i="7" s="1"/>
  <c r="O49" i="7" s="1"/>
  <c r="P93" i="3"/>
  <c r="P48" i="7" s="1"/>
  <c r="P49" i="7" s="1"/>
  <c r="Q93" i="3"/>
  <c r="Q48" i="7" s="1"/>
  <c r="Q49" i="7" s="1"/>
  <c r="R93" i="3"/>
  <c r="R48" i="7" s="1"/>
  <c r="R49" i="7" s="1"/>
  <c r="S93" i="3"/>
  <c r="S48" i="7" s="1"/>
  <c r="S49" i="7" s="1"/>
  <c r="T93" i="3"/>
  <c r="T48" i="7" s="1"/>
  <c r="T49" i="7" s="1"/>
  <c r="U93" i="3"/>
  <c r="U48" i="7" s="1"/>
  <c r="U49" i="7" s="1"/>
  <c r="V93" i="3"/>
  <c r="V48" i="7" s="1"/>
  <c r="V49" i="7" s="1"/>
  <c r="N94" i="3"/>
  <c r="N50" i="7" s="1"/>
  <c r="N51" i="7" s="1"/>
  <c r="O94" i="3"/>
  <c r="O50" i="7" s="1"/>
  <c r="O51" i="7" s="1"/>
  <c r="P94" i="3"/>
  <c r="P50" i="7" s="1"/>
  <c r="P51" i="7" s="1"/>
  <c r="Q94" i="3"/>
  <c r="Q50" i="7" s="1"/>
  <c r="Q51" i="7" s="1"/>
  <c r="R94" i="3"/>
  <c r="R50" i="7" s="1"/>
  <c r="R51" i="7" s="1"/>
  <c r="S94" i="3"/>
  <c r="S50" i="7" s="1"/>
  <c r="S51" i="7" s="1"/>
  <c r="T94" i="3"/>
  <c r="T50" i="7" s="1"/>
  <c r="T51" i="7" s="1"/>
  <c r="U94" i="3"/>
  <c r="U50" i="7" s="1"/>
  <c r="U51" i="7" s="1"/>
  <c r="V94" i="3"/>
  <c r="V50" i="7" s="1"/>
  <c r="V51" i="7" s="1"/>
  <c r="N95" i="3"/>
  <c r="N52" i="7" s="1"/>
  <c r="N53" i="7" s="1"/>
  <c r="O95" i="3"/>
  <c r="O52" i="7" s="1"/>
  <c r="O53" i="7" s="1"/>
  <c r="P95" i="3"/>
  <c r="P52" i="7" s="1"/>
  <c r="P53" i="7" s="1"/>
  <c r="Q95" i="3"/>
  <c r="Q52" i="7" s="1"/>
  <c r="Q53" i="7" s="1"/>
  <c r="R95" i="3"/>
  <c r="R52" i="7" s="1"/>
  <c r="R53" i="7" s="1"/>
  <c r="S95" i="3"/>
  <c r="S52" i="7" s="1"/>
  <c r="S53" i="7" s="1"/>
  <c r="T95" i="3"/>
  <c r="T52" i="7" s="1"/>
  <c r="T53" i="7" s="1"/>
  <c r="U95" i="3"/>
  <c r="U52" i="7" s="1"/>
  <c r="U53" i="7" s="1"/>
  <c r="V95" i="3"/>
  <c r="V52" i="7" s="1"/>
  <c r="V53" i="7" s="1"/>
  <c r="N96" i="3"/>
  <c r="N54" i="7" s="1"/>
  <c r="N55" i="7" s="1"/>
  <c r="O96" i="3"/>
  <c r="O54" i="7" s="1"/>
  <c r="O55" i="7" s="1"/>
  <c r="P96" i="3"/>
  <c r="P54" i="7" s="1"/>
  <c r="P55" i="7" s="1"/>
  <c r="Q96" i="3"/>
  <c r="Q54" i="7" s="1"/>
  <c r="Q55" i="7" s="1"/>
  <c r="R96" i="3"/>
  <c r="R54" i="7" s="1"/>
  <c r="R55" i="7" s="1"/>
  <c r="S96" i="3"/>
  <c r="S54" i="7" s="1"/>
  <c r="S55" i="7" s="1"/>
  <c r="T96" i="3"/>
  <c r="T54" i="7" s="1"/>
  <c r="T55" i="7" s="1"/>
  <c r="U96" i="3"/>
  <c r="U54" i="7" s="1"/>
  <c r="U55" i="7" s="1"/>
  <c r="V96" i="3"/>
  <c r="V54" i="7" s="1"/>
  <c r="V55" i="7" s="1"/>
  <c r="N97" i="3"/>
  <c r="N56" i="7" s="1"/>
  <c r="N57" i="7" s="1"/>
  <c r="O97" i="3"/>
  <c r="O56" i="7" s="1"/>
  <c r="O57" i="7" s="1"/>
  <c r="P97" i="3"/>
  <c r="P56" i="7" s="1"/>
  <c r="P57" i="7" s="1"/>
  <c r="Q97" i="3"/>
  <c r="Q56" i="7" s="1"/>
  <c r="Q57" i="7" s="1"/>
  <c r="R97" i="3"/>
  <c r="R56" i="7" s="1"/>
  <c r="R57" i="7" s="1"/>
  <c r="S97" i="3"/>
  <c r="S56" i="7" s="1"/>
  <c r="S57" i="7" s="1"/>
  <c r="T97" i="3"/>
  <c r="T56" i="7" s="1"/>
  <c r="T57" i="7" s="1"/>
  <c r="U97" i="3"/>
  <c r="U56" i="7" s="1"/>
  <c r="U57" i="7" s="1"/>
  <c r="V97" i="3"/>
  <c r="V56" i="7" s="1"/>
  <c r="V57" i="7" s="1"/>
  <c r="N98" i="3"/>
  <c r="N58" i="7" s="1"/>
  <c r="N59" i="7" s="1"/>
  <c r="O98" i="3"/>
  <c r="O58" i="7" s="1"/>
  <c r="O59" i="7" s="1"/>
  <c r="P98" i="3"/>
  <c r="P58" i="7" s="1"/>
  <c r="P59" i="7" s="1"/>
  <c r="Q98" i="3"/>
  <c r="Q58" i="7" s="1"/>
  <c r="Q59" i="7" s="1"/>
  <c r="R98" i="3"/>
  <c r="R58" i="7" s="1"/>
  <c r="R59" i="7" s="1"/>
  <c r="S98" i="3"/>
  <c r="S58" i="7" s="1"/>
  <c r="S59" i="7" s="1"/>
  <c r="T98" i="3"/>
  <c r="T58" i="7" s="1"/>
  <c r="T59" i="7" s="1"/>
  <c r="U98" i="3"/>
  <c r="U58" i="7" s="1"/>
  <c r="U59" i="7" s="1"/>
  <c r="V98" i="3"/>
  <c r="V58" i="7" s="1"/>
  <c r="V59" i="7" s="1"/>
  <c r="N99" i="3"/>
  <c r="O99" i="3"/>
  <c r="P99" i="3"/>
  <c r="Q99" i="3"/>
  <c r="R99" i="3"/>
  <c r="S99" i="3"/>
  <c r="T99" i="3"/>
  <c r="U99" i="3"/>
  <c r="V99" i="3"/>
  <c r="N100" i="3"/>
  <c r="N60" i="7" s="1"/>
  <c r="N61" i="7" s="1"/>
  <c r="O100" i="3"/>
  <c r="O60" i="7" s="1"/>
  <c r="O61" i="7" s="1"/>
  <c r="P100" i="3"/>
  <c r="P60" i="7" s="1"/>
  <c r="P61" i="7" s="1"/>
  <c r="Q100" i="3"/>
  <c r="Q60" i="7" s="1"/>
  <c r="Q61" i="7" s="1"/>
  <c r="R100" i="3"/>
  <c r="R60" i="7" s="1"/>
  <c r="R61" i="7" s="1"/>
  <c r="S100" i="3"/>
  <c r="S60" i="7" s="1"/>
  <c r="S61" i="7" s="1"/>
  <c r="T100" i="3"/>
  <c r="T60" i="7" s="1"/>
  <c r="T61" i="7" s="1"/>
  <c r="U100" i="3"/>
  <c r="U60" i="7" s="1"/>
  <c r="U61" i="7" s="1"/>
  <c r="V100" i="3"/>
  <c r="V60" i="7" s="1"/>
  <c r="V61" i="7" s="1"/>
  <c r="N101" i="3"/>
  <c r="N62" i="7" s="1"/>
  <c r="N63" i="7" s="1"/>
  <c r="O101" i="3"/>
  <c r="O62" i="7" s="1"/>
  <c r="O63" i="7" s="1"/>
  <c r="P101" i="3"/>
  <c r="P62" i="7" s="1"/>
  <c r="P63" i="7" s="1"/>
  <c r="Q101" i="3"/>
  <c r="Q62" i="7" s="1"/>
  <c r="Q63" i="7" s="1"/>
  <c r="R101" i="3"/>
  <c r="R62" i="7" s="1"/>
  <c r="R63" i="7" s="1"/>
  <c r="S101" i="3"/>
  <c r="S62" i="7" s="1"/>
  <c r="S63" i="7" s="1"/>
  <c r="T101" i="3"/>
  <c r="T62" i="7" s="1"/>
  <c r="T63" i="7" s="1"/>
  <c r="U101" i="3"/>
  <c r="U62" i="7" s="1"/>
  <c r="U63" i="7" s="1"/>
  <c r="V101" i="3"/>
  <c r="V62" i="7" s="1"/>
  <c r="V63" i="7" s="1"/>
  <c r="N102" i="3"/>
  <c r="N64" i="7" s="1"/>
  <c r="N65" i="7" s="1"/>
  <c r="O102" i="3"/>
  <c r="O64" i="7" s="1"/>
  <c r="O65" i="7" s="1"/>
  <c r="P102" i="3"/>
  <c r="P64" i="7" s="1"/>
  <c r="P65" i="7" s="1"/>
  <c r="Q102" i="3"/>
  <c r="Q64" i="7" s="1"/>
  <c r="Q65" i="7" s="1"/>
  <c r="R102" i="3"/>
  <c r="R64" i="7" s="1"/>
  <c r="R65" i="7" s="1"/>
  <c r="S102" i="3"/>
  <c r="S64" i="7" s="1"/>
  <c r="S65" i="7" s="1"/>
  <c r="T102" i="3"/>
  <c r="T64" i="7" s="1"/>
  <c r="T65" i="7" s="1"/>
  <c r="U102" i="3"/>
  <c r="U64" i="7" s="1"/>
  <c r="U65" i="7" s="1"/>
  <c r="V102" i="3"/>
  <c r="V64" i="7" s="1"/>
  <c r="V65" i="7" s="1"/>
  <c r="D11" i="3"/>
  <c r="E11" i="3"/>
  <c r="F11" i="3"/>
  <c r="G11" i="3"/>
  <c r="H11" i="3"/>
  <c r="I11" i="3"/>
  <c r="J11" i="3"/>
  <c r="K11" i="3"/>
  <c r="L11" i="3"/>
  <c r="D12" i="3"/>
  <c r="E12" i="3"/>
  <c r="F12" i="3"/>
  <c r="G12" i="3"/>
  <c r="H12" i="3"/>
  <c r="I12" i="3"/>
  <c r="J12" i="3"/>
  <c r="K12" i="3"/>
  <c r="L12" i="3"/>
  <c r="D13" i="3"/>
  <c r="E13" i="3"/>
  <c r="F13" i="3"/>
  <c r="G13" i="3"/>
  <c r="H13" i="3"/>
  <c r="I13" i="3"/>
  <c r="J13" i="3"/>
  <c r="K13" i="3"/>
  <c r="L13" i="3"/>
  <c r="D14" i="3"/>
  <c r="E14" i="3"/>
  <c r="F14" i="3"/>
  <c r="G14" i="3"/>
  <c r="H14" i="3"/>
  <c r="I14" i="3"/>
  <c r="J14" i="3"/>
  <c r="K14" i="3"/>
  <c r="L14" i="3"/>
  <c r="D15" i="3"/>
  <c r="E15" i="3"/>
  <c r="F15" i="3"/>
  <c r="G15" i="3"/>
  <c r="H15" i="3"/>
  <c r="I15" i="3"/>
  <c r="J15" i="3"/>
  <c r="K15" i="3"/>
  <c r="L15" i="3"/>
  <c r="D16" i="3"/>
  <c r="E16" i="3"/>
  <c r="F16" i="3"/>
  <c r="G16" i="3"/>
  <c r="H16" i="3"/>
  <c r="I16" i="3"/>
  <c r="J16" i="3"/>
  <c r="K16" i="3"/>
  <c r="L16" i="3"/>
  <c r="D17" i="3"/>
  <c r="E17" i="3"/>
  <c r="F17" i="3"/>
  <c r="G17" i="3"/>
  <c r="H17" i="3"/>
  <c r="I17" i="3"/>
  <c r="J17" i="3"/>
  <c r="K17" i="3"/>
  <c r="L17" i="3"/>
  <c r="D18" i="3"/>
  <c r="E18" i="3"/>
  <c r="F18" i="3"/>
  <c r="G18" i="3"/>
  <c r="H18" i="3"/>
  <c r="I18" i="3"/>
  <c r="J18" i="3"/>
  <c r="K18" i="3"/>
  <c r="L18" i="3"/>
  <c r="D19" i="3"/>
  <c r="E19" i="3"/>
  <c r="F19" i="3"/>
  <c r="G19" i="3"/>
  <c r="H19" i="3"/>
  <c r="I19" i="3"/>
  <c r="J19" i="3"/>
  <c r="K19" i="3"/>
  <c r="L19" i="3"/>
  <c r="D20" i="3"/>
  <c r="E20" i="3"/>
  <c r="F20" i="3"/>
  <c r="G20" i="3"/>
  <c r="H20" i="3"/>
  <c r="I20" i="3"/>
  <c r="J20" i="3"/>
  <c r="K20" i="3"/>
  <c r="L20" i="3"/>
  <c r="D21" i="3"/>
  <c r="E21" i="3"/>
  <c r="F21" i="3"/>
  <c r="G21" i="3"/>
  <c r="H21" i="3"/>
  <c r="I21" i="3"/>
  <c r="J21" i="3"/>
  <c r="K21" i="3"/>
  <c r="L21" i="3"/>
  <c r="D22" i="3"/>
  <c r="E22" i="3"/>
  <c r="F22" i="3"/>
  <c r="G22" i="3"/>
  <c r="H22" i="3"/>
  <c r="I22" i="3"/>
  <c r="J22" i="3"/>
  <c r="K22" i="3"/>
  <c r="L22" i="3"/>
  <c r="D23" i="3"/>
  <c r="E23" i="3"/>
  <c r="F23" i="3"/>
  <c r="G23" i="3"/>
  <c r="H23" i="3"/>
  <c r="I23" i="3"/>
  <c r="J23" i="3"/>
  <c r="K23" i="3"/>
  <c r="L23" i="3"/>
  <c r="D24" i="3"/>
  <c r="E24" i="3"/>
  <c r="F24" i="3"/>
  <c r="G24" i="3"/>
  <c r="H24" i="3"/>
  <c r="I24" i="3"/>
  <c r="J24" i="3"/>
  <c r="K24" i="3"/>
  <c r="L24" i="3"/>
  <c r="D25" i="3"/>
  <c r="E25" i="3"/>
  <c r="F25" i="3"/>
  <c r="G25" i="3"/>
  <c r="H25" i="3"/>
  <c r="I25" i="3"/>
  <c r="J25" i="3"/>
  <c r="K25" i="3"/>
  <c r="L25" i="3"/>
  <c r="D26" i="3"/>
  <c r="E26" i="3"/>
  <c r="F26" i="3"/>
  <c r="G26" i="3"/>
  <c r="H26" i="3"/>
  <c r="I26" i="3"/>
  <c r="J26" i="3"/>
  <c r="K26" i="3"/>
  <c r="L26" i="3"/>
  <c r="D27" i="3"/>
  <c r="E27" i="3"/>
  <c r="F27" i="3"/>
  <c r="G27" i="3"/>
  <c r="H27" i="3"/>
  <c r="I27" i="3"/>
  <c r="J27" i="3"/>
  <c r="K27" i="3"/>
  <c r="L27" i="3"/>
  <c r="E28" i="3"/>
  <c r="F28" i="3"/>
  <c r="G28" i="3"/>
  <c r="H28" i="3"/>
  <c r="I28" i="3"/>
  <c r="J28" i="3"/>
  <c r="K28" i="3"/>
  <c r="L28" i="3"/>
  <c r="D29" i="3"/>
  <c r="E29" i="3"/>
  <c r="F29" i="3"/>
  <c r="G29" i="3"/>
  <c r="H29" i="3"/>
  <c r="I29" i="3"/>
  <c r="J29" i="3"/>
  <c r="K29" i="3"/>
  <c r="L29" i="3"/>
  <c r="D30" i="3"/>
  <c r="E30" i="3"/>
  <c r="F30" i="3"/>
  <c r="G30" i="3"/>
  <c r="H30" i="3"/>
  <c r="I30" i="3"/>
  <c r="J30" i="3"/>
  <c r="K30" i="3"/>
  <c r="L30" i="3"/>
  <c r="D31" i="3"/>
  <c r="E31" i="3"/>
  <c r="F31" i="3"/>
  <c r="G31" i="3"/>
  <c r="H31" i="3"/>
  <c r="I31" i="3"/>
  <c r="J31" i="3"/>
  <c r="K31" i="3"/>
  <c r="L31" i="3"/>
  <c r="D32" i="3"/>
  <c r="E32" i="3"/>
  <c r="F32" i="3"/>
  <c r="G32" i="3"/>
  <c r="H32" i="3"/>
  <c r="I32" i="3"/>
  <c r="J32" i="3"/>
  <c r="K32" i="3"/>
  <c r="L32" i="3"/>
  <c r="D33" i="3"/>
  <c r="E33" i="3"/>
  <c r="F33" i="3"/>
  <c r="G33" i="3"/>
  <c r="H33" i="3"/>
  <c r="I33" i="3"/>
  <c r="J33" i="3"/>
  <c r="K33" i="3"/>
  <c r="L33" i="3"/>
  <c r="D34" i="3"/>
  <c r="E34" i="3"/>
  <c r="F34" i="3"/>
  <c r="G34" i="3"/>
  <c r="H34" i="3"/>
  <c r="I34" i="3"/>
  <c r="J34" i="3"/>
  <c r="K34" i="3"/>
  <c r="L34" i="3"/>
  <c r="D35" i="3"/>
  <c r="E35" i="3"/>
  <c r="F35" i="3"/>
  <c r="G35" i="3"/>
  <c r="H35" i="3"/>
  <c r="I35" i="3"/>
  <c r="J35" i="3"/>
  <c r="K35" i="3"/>
  <c r="L35" i="3"/>
  <c r="D36" i="3"/>
  <c r="E36" i="3"/>
  <c r="F36" i="3"/>
  <c r="G36" i="3"/>
  <c r="H36" i="3"/>
  <c r="I36" i="3"/>
  <c r="J36" i="3"/>
  <c r="K36" i="3"/>
  <c r="L36" i="3"/>
  <c r="D37" i="3"/>
  <c r="E37" i="3"/>
  <c r="F37" i="3"/>
  <c r="G37" i="3"/>
  <c r="H37" i="3"/>
  <c r="I37" i="3"/>
  <c r="J37" i="3"/>
  <c r="K37" i="3"/>
  <c r="L37" i="3"/>
  <c r="D38" i="3"/>
  <c r="E38" i="3"/>
  <c r="F38" i="3"/>
  <c r="G38" i="3"/>
  <c r="H38" i="3"/>
  <c r="I38" i="3"/>
  <c r="J38" i="3"/>
  <c r="K38" i="3"/>
  <c r="L38" i="3"/>
  <c r="D39" i="3"/>
  <c r="E39" i="3"/>
  <c r="F39" i="3"/>
  <c r="G39" i="3"/>
  <c r="H39" i="3"/>
  <c r="I39" i="3"/>
  <c r="J39" i="3"/>
  <c r="K39" i="3"/>
  <c r="L39" i="3"/>
  <c r="D40" i="3"/>
  <c r="E40" i="3"/>
  <c r="F40" i="3"/>
  <c r="G40" i="3"/>
  <c r="H40" i="3"/>
  <c r="I40" i="3"/>
  <c r="J40" i="3"/>
  <c r="K40" i="3"/>
  <c r="L40" i="3"/>
  <c r="D41" i="3"/>
  <c r="E41" i="3"/>
  <c r="F41" i="3"/>
  <c r="G41" i="3"/>
  <c r="H41" i="3"/>
  <c r="I41" i="3"/>
  <c r="J41" i="3"/>
  <c r="K41" i="3"/>
  <c r="L41" i="3"/>
  <c r="D42" i="3"/>
  <c r="E42" i="3"/>
  <c r="F42" i="3"/>
  <c r="G42" i="3"/>
  <c r="H42" i="3"/>
  <c r="I42" i="3"/>
  <c r="J42" i="3"/>
  <c r="K42" i="3"/>
  <c r="L42" i="3"/>
  <c r="D43" i="3"/>
  <c r="E43" i="3"/>
  <c r="F43" i="3"/>
  <c r="G43" i="3"/>
  <c r="H43" i="3"/>
  <c r="I43" i="3"/>
  <c r="J43" i="3"/>
  <c r="K43" i="3"/>
  <c r="L43" i="3"/>
  <c r="D44" i="3"/>
  <c r="E44" i="3"/>
  <c r="F44" i="3"/>
  <c r="G44" i="3"/>
  <c r="H44" i="3"/>
  <c r="I44" i="3"/>
  <c r="J44" i="3"/>
  <c r="K44" i="3"/>
  <c r="L44" i="3"/>
  <c r="D45" i="3"/>
  <c r="E45" i="3"/>
  <c r="F45" i="3"/>
  <c r="G45" i="3"/>
  <c r="H45" i="3"/>
  <c r="I45" i="3"/>
  <c r="J45" i="3"/>
  <c r="K45" i="3"/>
  <c r="L45" i="3"/>
  <c r="D46" i="3"/>
  <c r="E46" i="3"/>
  <c r="F46" i="3"/>
  <c r="G46" i="3"/>
  <c r="H46" i="3"/>
  <c r="I46" i="3"/>
  <c r="J46" i="3"/>
  <c r="K46" i="3"/>
  <c r="L46" i="3"/>
  <c r="D47" i="3"/>
  <c r="E47" i="3"/>
  <c r="F47" i="3"/>
  <c r="G47" i="3"/>
  <c r="H47" i="3"/>
  <c r="I47" i="3"/>
  <c r="J47" i="3"/>
  <c r="K47" i="3"/>
  <c r="L47" i="3"/>
  <c r="D48" i="3"/>
  <c r="E48" i="3"/>
  <c r="F48" i="3"/>
  <c r="G48" i="3"/>
  <c r="H48" i="3"/>
  <c r="I48" i="3"/>
  <c r="J48" i="3"/>
  <c r="K48" i="3"/>
  <c r="L48" i="3"/>
  <c r="D49" i="3"/>
  <c r="E49" i="3"/>
  <c r="F49" i="3"/>
  <c r="G49" i="3"/>
  <c r="H49" i="3"/>
  <c r="I49" i="3"/>
  <c r="J49" i="3"/>
  <c r="K49" i="3"/>
  <c r="L49" i="3"/>
  <c r="D50" i="3"/>
  <c r="E50" i="3"/>
  <c r="F50" i="3"/>
  <c r="G50" i="3"/>
  <c r="H50" i="3"/>
  <c r="I50" i="3"/>
  <c r="J50" i="3"/>
  <c r="K50" i="3"/>
  <c r="L50" i="3"/>
  <c r="D51" i="3"/>
  <c r="E51" i="3"/>
  <c r="F51" i="3"/>
  <c r="G51" i="3"/>
  <c r="H51" i="3"/>
  <c r="I51" i="3"/>
  <c r="J51" i="3"/>
  <c r="K51" i="3"/>
  <c r="L51" i="3"/>
  <c r="D52" i="3"/>
  <c r="E52" i="3"/>
  <c r="F52" i="3"/>
  <c r="G52" i="3"/>
  <c r="H52" i="3"/>
  <c r="I52" i="3"/>
  <c r="J52" i="3"/>
  <c r="K52" i="3"/>
  <c r="L52" i="3"/>
  <c r="D53" i="3"/>
  <c r="E53" i="3"/>
  <c r="F53" i="3"/>
  <c r="G53" i="3"/>
  <c r="H53" i="3"/>
  <c r="I53" i="3"/>
  <c r="J53" i="3"/>
  <c r="K53" i="3"/>
  <c r="L53" i="3"/>
  <c r="D54" i="3"/>
  <c r="E54" i="3"/>
  <c r="F54" i="3"/>
  <c r="G54" i="3"/>
  <c r="H54" i="3"/>
  <c r="I54" i="3"/>
  <c r="J54" i="3"/>
  <c r="K54" i="3"/>
  <c r="L54" i="3"/>
  <c r="D55" i="3"/>
  <c r="E55" i="3"/>
  <c r="F55" i="3"/>
  <c r="G55" i="3"/>
  <c r="H55" i="3"/>
  <c r="I55" i="3"/>
  <c r="J55" i="3"/>
  <c r="K55" i="3"/>
  <c r="L55" i="3"/>
  <c r="L57" i="3"/>
  <c r="F58" i="3"/>
  <c r="G58" i="3"/>
  <c r="J58" i="3"/>
  <c r="K58" i="3"/>
  <c r="G62" i="3"/>
  <c r="E64" i="3"/>
  <c r="D65" i="3"/>
  <c r="E65" i="3"/>
  <c r="F65" i="3"/>
  <c r="G65" i="3"/>
  <c r="H65" i="3"/>
  <c r="I65" i="3"/>
  <c r="J65" i="3"/>
  <c r="K65" i="3"/>
  <c r="L65" i="3"/>
  <c r="D66" i="3"/>
  <c r="E66" i="3"/>
  <c r="F66" i="3"/>
  <c r="G66" i="3"/>
  <c r="H66" i="3"/>
  <c r="I66" i="3"/>
  <c r="J66" i="3"/>
  <c r="K66" i="3"/>
  <c r="L66" i="3"/>
  <c r="D67" i="3"/>
  <c r="E67" i="3"/>
  <c r="F67" i="3"/>
  <c r="G67" i="3"/>
  <c r="H67" i="3"/>
  <c r="I67" i="3"/>
  <c r="J67" i="3"/>
  <c r="K67" i="3"/>
  <c r="L67" i="3"/>
  <c r="D68" i="3"/>
  <c r="E68" i="3"/>
  <c r="F68" i="3"/>
  <c r="G68" i="3"/>
  <c r="H68" i="3"/>
  <c r="I68" i="3"/>
  <c r="J68" i="3"/>
  <c r="K68" i="3"/>
  <c r="L68" i="3"/>
  <c r="D69" i="3"/>
  <c r="E69" i="3"/>
  <c r="F69" i="3"/>
  <c r="G69" i="3"/>
  <c r="H69" i="3"/>
  <c r="I69" i="3"/>
  <c r="J69" i="3"/>
  <c r="K69" i="3"/>
  <c r="L69" i="3"/>
  <c r="D70" i="3"/>
  <c r="E70" i="3"/>
  <c r="F70" i="3"/>
  <c r="G70" i="3"/>
  <c r="H70" i="3"/>
  <c r="I70" i="3"/>
  <c r="J70" i="3"/>
  <c r="K70" i="3"/>
  <c r="L70" i="3"/>
  <c r="D71" i="3"/>
  <c r="E71" i="3"/>
  <c r="F71" i="3"/>
  <c r="G71" i="3"/>
  <c r="H71" i="3"/>
  <c r="I71" i="3"/>
  <c r="J71" i="3"/>
  <c r="K71" i="3"/>
  <c r="L71" i="3"/>
  <c r="D72" i="3"/>
  <c r="E72" i="3"/>
  <c r="F72" i="3"/>
  <c r="G72" i="3"/>
  <c r="H72" i="3"/>
  <c r="I72" i="3"/>
  <c r="J72" i="3"/>
  <c r="K72" i="3"/>
  <c r="L72" i="3"/>
  <c r="D73" i="3"/>
  <c r="E73" i="3"/>
  <c r="F73" i="3"/>
  <c r="G73" i="3"/>
  <c r="H73" i="3"/>
  <c r="I73" i="3"/>
  <c r="J73" i="3"/>
  <c r="K73" i="3"/>
  <c r="L73" i="3"/>
  <c r="D74" i="3"/>
  <c r="D10" i="7" s="1"/>
  <c r="D11" i="7" s="1"/>
  <c r="E74" i="3"/>
  <c r="E10" i="7" s="1"/>
  <c r="E11" i="7" s="1"/>
  <c r="F74" i="3"/>
  <c r="F10" i="7" s="1"/>
  <c r="F11" i="7" s="1"/>
  <c r="G74" i="3"/>
  <c r="G10" i="7" s="1"/>
  <c r="G11" i="7" s="1"/>
  <c r="H74" i="3"/>
  <c r="H10" i="7" s="1"/>
  <c r="H11" i="7" s="1"/>
  <c r="I74" i="3"/>
  <c r="I10" i="7" s="1"/>
  <c r="I11" i="7" s="1"/>
  <c r="J74" i="3"/>
  <c r="J10" i="7" s="1"/>
  <c r="J11" i="7" s="1"/>
  <c r="K74" i="3"/>
  <c r="K10" i="7" s="1"/>
  <c r="K11" i="7" s="1"/>
  <c r="L74" i="3"/>
  <c r="L10" i="7" s="1"/>
  <c r="L11" i="7" s="1"/>
  <c r="D75" i="3"/>
  <c r="D12" i="7" s="1"/>
  <c r="E75" i="3"/>
  <c r="E12" i="7" s="1"/>
  <c r="E13" i="7" s="1"/>
  <c r="F75" i="3"/>
  <c r="F12" i="7" s="1"/>
  <c r="F13" i="7" s="1"/>
  <c r="G75" i="3"/>
  <c r="G12" i="7" s="1"/>
  <c r="G13" i="7" s="1"/>
  <c r="H75" i="3"/>
  <c r="H12" i="7" s="1"/>
  <c r="H13" i="7" s="1"/>
  <c r="I75" i="3"/>
  <c r="I12" i="7" s="1"/>
  <c r="I13" i="7" s="1"/>
  <c r="J75" i="3"/>
  <c r="J12" i="7" s="1"/>
  <c r="J13" i="7" s="1"/>
  <c r="K75" i="3"/>
  <c r="K12" i="7" s="1"/>
  <c r="K13" i="7" s="1"/>
  <c r="L75" i="3"/>
  <c r="L12" i="7" s="1"/>
  <c r="L13" i="7" s="1"/>
  <c r="D76" i="3"/>
  <c r="D14" i="7" s="1"/>
  <c r="E76" i="3"/>
  <c r="E14" i="7" s="1"/>
  <c r="E15" i="7" s="1"/>
  <c r="F76" i="3"/>
  <c r="F14" i="7" s="1"/>
  <c r="F15" i="7" s="1"/>
  <c r="G76" i="3"/>
  <c r="G14" i="7" s="1"/>
  <c r="G15" i="7" s="1"/>
  <c r="H76" i="3"/>
  <c r="H14" i="7" s="1"/>
  <c r="H15" i="7" s="1"/>
  <c r="I76" i="3"/>
  <c r="I14" i="7" s="1"/>
  <c r="I15" i="7" s="1"/>
  <c r="J76" i="3"/>
  <c r="J14" i="7" s="1"/>
  <c r="J15" i="7" s="1"/>
  <c r="K76" i="3"/>
  <c r="K14" i="7" s="1"/>
  <c r="K15" i="7" s="1"/>
  <c r="L76" i="3"/>
  <c r="L14" i="7" s="1"/>
  <c r="L15" i="7" s="1"/>
  <c r="D77" i="3"/>
  <c r="D16" i="7" s="1"/>
  <c r="E77" i="3"/>
  <c r="E16" i="7" s="1"/>
  <c r="E17" i="7" s="1"/>
  <c r="F77" i="3"/>
  <c r="F16" i="7" s="1"/>
  <c r="F17" i="7" s="1"/>
  <c r="G77" i="3"/>
  <c r="G16" i="7" s="1"/>
  <c r="G17" i="7" s="1"/>
  <c r="H77" i="3"/>
  <c r="H16" i="7" s="1"/>
  <c r="H17" i="7" s="1"/>
  <c r="I77" i="3"/>
  <c r="I16" i="7" s="1"/>
  <c r="I17" i="7" s="1"/>
  <c r="J77" i="3"/>
  <c r="J16" i="7" s="1"/>
  <c r="J17" i="7" s="1"/>
  <c r="K77" i="3"/>
  <c r="K16" i="7" s="1"/>
  <c r="K17" i="7" s="1"/>
  <c r="L77" i="3"/>
  <c r="L16" i="7" s="1"/>
  <c r="L17" i="7" s="1"/>
  <c r="D78" i="3"/>
  <c r="D18" i="7" s="1"/>
  <c r="E78" i="3"/>
  <c r="E18" i="7" s="1"/>
  <c r="E19" i="7" s="1"/>
  <c r="F78" i="3"/>
  <c r="F18" i="7" s="1"/>
  <c r="F19" i="7" s="1"/>
  <c r="G78" i="3"/>
  <c r="G18" i="7" s="1"/>
  <c r="G19" i="7" s="1"/>
  <c r="H78" i="3"/>
  <c r="H18" i="7" s="1"/>
  <c r="H19" i="7" s="1"/>
  <c r="I78" i="3"/>
  <c r="I18" i="7" s="1"/>
  <c r="I19" i="7" s="1"/>
  <c r="J78" i="3"/>
  <c r="J18" i="7" s="1"/>
  <c r="J19" i="7" s="1"/>
  <c r="K78" i="3"/>
  <c r="K18" i="7" s="1"/>
  <c r="K19" i="7" s="1"/>
  <c r="L78" i="3"/>
  <c r="L18" i="7" s="1"/>
  <c r="L19" i="7" s="1"/>
  <c r="D79" i="3"/>
  <c r="D20" i="7" s="1"/>
  <c r="E79" i="3"/>
  <c r="E20" i="7" s="1"/>
  <c r="E21" i="7" s="1"/>
  <c r="F79" i="3"/>
  <c r="F20" i="7" s="1"/>
  <c r="F21" i="7" s="1"/>
  <c r="G79" i="3"/>
  <c r="G20" i="7" s="1"/>
  <c r="G21" i="7" s="1"/>
  <c r="H79" i="3"/>
  <c r="H20" i="7" s="1"/>
  <c r="H21" i="7" s="1"/>
  <c r="I79" i="3"/>
  <c r="I20" i="7" s="1"/>
  <c r="I21" i="7" s="1"/>
  <c r="J79" i="3"/>
  <c r="J20" i="7" s="1"/>
  <c r="J21" i="7" s="1"/>
  <c r="K79" i="3"/>
  <c r="K20" i="7" s="1"/>
  <c r="K21" i="7" s="1"/>
  <c r="L79" i="3"/>
  <c r="L20" i="7" s="1"/>
  <c r="L21" i="7" s="1"/>
  <c r="D80" i="3"/>
  <c r="D22" i="7" s="1"/>
  <c r="E80" i="3"/>
  <c r="E22" i="7" s="1"/>
  <c r="E23" i="7" s="1"/>
  <c r="F80" i="3"/>
  <c r="F22" i="7" s="1"/>
  <c r="F23" i="7" s="1"/>
  <c r="G80" i="3"/>
  <c r="G22" i="7" s="1"/>
  <c r="G23" i="7" s="1"/>
  <c r="H80" i="3"/>
  <c r="H22" i="7" s="1"/>
  <c r="H23" i="7" s="1"/>
  <c r="I80" i="3"/>
  <c r="I22" i="7" s="1"/>
  <c r="I23" i="7" s="1"/>
  <c r="J80" i="3"/>
  <c r="J22" i="7" s="1"/>
  <c r="J23" i="7" s="1"/>
  <c r="K80" i="3"/>
  <c r="K22" i="7" s="1"/>
  <c r="K23" i="7" s="1"/>
  <c r="L80" i="3"/>
  <c r="L22" i="7" s="1"/>
  <c r="L23" i="7" s="1"/>
  <c r="D81" i="3"/>
  <c r="D24" i="7" s="1"/>
  <c r="E81" i="3"/>
  <c r="E24" i="7" s="1"/>
  <c r="E25" i="7" s="1"/>
  <c r="F81" i="3"/>
  <c r="F24" i="7" s="1"/>
  <c r="F25" i="7" s="1"/>
  <c r="G81" i="3"/>
  <c r="G24" i="7" s="1"/>
  <c r="G25" i="7" s="1"/>
  <c r="H81" i="3"/>
  <c r="H24" i="7" s="1"/>
  <c r="H25" i="7" s="1"/>
  <c r="I81" i="3"/>
  <c r="I24" i="7" s="1"/>
  <c r="I25" i="7" s="1"/>
  <c r="J81" i="3"/>
  <c r="J24" i="7" s="1"/>
  <c r="J25" i="7" s="1"/>
  <c r="K81" i="3"/>
  <c r="K24" i="7" s="1"/>
  <c r="K25" i="7" s="1"/>
  <c r="L81" i="3"/>
  <c r="L24" i="7" s="1"/>
  <c r="L25" i="7" s="1"/>
  <c r="D82" i="3"/>
  <c r="D26" i="7" s="1"/>
  <c r="E82" i="3"/>
  <c r="E26" i="7" s="1"/>
  <c r="E27" i="7" s="1"/>
  <c r="F82" i="3"/>
  <c r="F26" i="7" s="1"/>
  <c r="F27" i="7" s="1"/>
  <c r="G82" i="3"/>
  <c r="G26" i="7" s="1"/>
  <c r="G27" i="7" s="1"/>
  <c r="H82" i="3"/>
  <c r="H26" i="7" s="1"/>
  <c r="H27" i="7" s="1"/>
  <c r="I82" i="3"/>
  <c r="I26" i="7" s="1"/>
  <c r="I27" i="7" s="1"/>
  <c r="J82" i="3"/>
  <c r="J26" i="7" s="1"/>
  <c r="J27" i="7" s="1"/>
  <c r="K82" i="3"/>
  <c r="K26" i="7" s="1"/>
  <c r="K27" i="7" s="1"/>
  <c r="L82" i="3"/>
  <c r="L26" i="7" s="1"/>
  <c r="L27" i="7" s="1"/>
  <c r="D83" i="3"/>
  <c r="D28" i="7" s="1"/>
  <c r="E83" i="3"/>
  <c r="E28" i="7" s="1"/>
  <c r="E29" i="7" s="1"/>
  <c r="F83" i="3"/>
  <c r="F28" i="7" s="1"/>
  <c r="F29" i="7" s="1"/>
  <c r="G83" i="3"/>
  <c r="G28" i="7" s="1"/>
  <c r="G29" i="7" s="1"/>
  <c r="H83" i="3"/>
  <c r="H28" i="7" s="1"/>
  <c r="H29" i="7" s="1"/>
  <c r="I83" i="3"/>
  <c r="I28" i="7" s="1"/>
  <c r="I29" i="7" s="1"/>
  <c r="J83" i="3"/>
  <c r="J28" i="7" s="1"/>
  <c r="J29" i="7" s="1"/>
  <c r="K83" i="3"/>
  <c r="K28" i="7" s="1"/>
  <c r="K29" i="7" s="1"/>
  <c r="L83" i="3"/>
  <c r="L28" i="7" s="1"/>
  <c r="L29" i="7" s="1"/>
  <c r="D84" i="3"/>
  <c r="D30" i="7" s="1"/>
  <c r="E84" i="3"/>
  <c r="E30" i="7" s="1"/>
  <c r="E31" i="7" s="1"/>
  <c r="F84" i="3"/>
  <c r="F30" i="7" s="1"/>
  <c r="F31" i="7" s="1"/>
  <c r="G84" i="3"/>
  <c r="G30" i="7" s="1"/>
  <c r="G31" i="7" s="1"/>
  <c r="H84" i="3"/>
  <c r="H30" i="7" s="1"/>
  <c r="H31" i="7" s="1"/>
  <c r="I84" i="3"/>
  <c r="I30" i="7" s="1"/>
  <c r="I31" i="7" s="1"/>
  <c r="J84" i="3"/>
  <c r="J30" i="7" s="1"/>
  <c r="J31" i="7" s="1"/>
  <c r="K84" i="3"/>
  <c r="K30" i="7" s="1"/>
  <c r="K31" i="7" s="1"/>
  <c r="L84" i="3"/>
  <c r="L30" i="7" s="1"/>
  <c r="L31" i="7" s="1"/>
  <c r="D85" i="3"/>
  <c r="D32" i="7" s="1"/>
  <c r="E85" i="3"/>
  <c r="E32" i="7" s="1"/>
  <c r="E33" i="7" s="1"/>
  <c r="F85" i="3"/>
  <c r="F32" i="7" s="1"/>
  <c r="F33" i="7" s="1"/>
  <c r="G85" i="3"/>
  <c r="G32" i="7" s="1"/>
  <c r="G33" i="7" s="1"/>
  <c r="H85" i="3"/>
  <c r="H32" i="7" s="1"/>
  <c r="H33" i="7" s="1"/>
  <c r="I85" i="3"/>
  <c r="I32" i="7" s="1"/>
  <c r="I33" i="7" s="1"/>
  <c r="J85" i="3"/>
  <c r="J32" i="7" s="1"/>
  <c r="J33" i="7" s="1"/>
  <c r="K85" i="3"/>
  <c r="K32" i="7" s="1"/>
  <c r="K33" i="7" s="1"/>
  <c r="L85" i="3"/>
  <c r="L32" i="7" s="1"/>
  <c r="L33" i="7" s="1"/>
  <c r="D86" i="3"/>
  <c r="D34" i="7" s="1"/>
  <c r="E86" i="3"/>
  <c r="E34" i="7" s="1"/>
  <c r="E35" i="7" s="1"/>
  <c r="F86" i="3"/>
  <c r="F34" i="7" s="1"/>
  <c r="F35" i="7" s="1"/>
  <c r="G86" i="3"/>
  <c r="G34" i="7" s="1"/>
  <c r="G35" i="7" s="1"/>
  <c r="H86" i="3"/>
  <c r="H34" i="7" s="1"/>
  <c r="H35" i="7" s="1"/>
  <c r="I86" i="3"/>
  <c r="I34" i="7" s="1"/>
  <c r="I35" i="7" s="1"/>
  <c r="J86" i="3"/>
  <c r="J34" i="7" s="1"/>
  <c r="J35" i="7" s="1"/>
  <c r="K86" i="3"/>
  <c r="K34" i="7" s="1"/>
  <c r="K35" i="7" s="1"/>
  <c r="L86" i="3"/>
  <c r="L34" i="7" s="1"/>
  <c r="L35" i="7" s="1"/>
  <c r="D87" i="3"/>
  <c r="D36" i="7" s="1"/>
  <c r="E87" i="3"/>
  <c r="E36" i="7" s="1"/>
  <c r="E37" i="7" s="1"/>
  <c r="F87" i="3"/>
  <c r="F36" i="7" s="1"/>
  <c r="F37" i="7" s="1"/>
  <c r="G87" i="3"/>
  <c r="G36" i="7" s="1"/>
  <c r="G37" i="7" s="1"/>
  <c r="H87" i="3"/>
  <c r="H36" i="7" s="1"/>
  <c r="H37" i="7" s="1"/>
  <c r="I87" i="3"/>
  <c r="I36" i="7" s="1"/>
  <c r="I37" i="7" s="1"/>
  <c r="J87" i="3"/>
  <c r="J36" i="7" s="1"/>
  <c r="J37" i="7" s="1"/>
  <c r="K87" i="3"/>
  <c r="K36" i="7" s="1"/>
  <c r="K37" i="7" s="1"/>
  <c r="L87" i="3"/>
  <c r="L36" i="7" s="1"/>
  <c r="L37" i="7" s="1"/>
  <c r="D88" i="3"/>
  <c r="D38" i="7" s="1"/>
  <c r="E88" i="3"/>
  <c r="E38" i="7" s="1"/>
  <c r="E39" i="7" s="1"/>
  <c r="F88" i="3"/>
  <c r="F38" i="7" s="1"/>
  <c r="F39" i="7" s="1"/>
  <c r="G88" i="3"/>
  <c r="G38" i="7" s="1"/>
  <c r="G39" i="7" s="1"/>
  <c r="H88" i="3"/>
  <c r="H38" i="7" s="1"/>
  <c r="H39" i="7" s="1"/>
  <c r="I88" i="3"/>
  <c r="I38" i="7" s="1"/>
  <c r="I39" i="7" s="1"/>
  <c r="J88" i="3"/>
  <c r="J38" i="7" s="1"/>
  <c r="J39" i="7" s="1"/>
  <c r="K88" i="3"/>
  <c r="K38" i="7" s="1"/>
  <c r="K39" i="7" s="1"/>
  <c r="L88" i="3"/>
  <c r="L38" i="7" s="1"/>
  <c r="L39" i="7" s="1"/>
  <c r="D89" i="3"/>
  <c r="D40" i="7" s="1"/>
  <c r="E89" i="3"/>
  <c r="E40" i="7" s="1"/>
  <c r="E41" i="7" s="1"/>
  <c r="F89" i="3"/>
  <c r="F40" i="7" s="1"/>
  <c r="F41" i="7" s="1"/>
  <c r="G89" i="3"/>
  <c r="G40" i="7" s="1"/>
  <c r="G41" i="7" s="1"/>
  <c r="H89" i="3"/>
  <c r="H40" i="7" s="1"/>
  <c r="H41" i="7" s="1"/>
  <c r="I89" i="3"/>
  <c r="I40" i="7" s="1"/>
  <c r="I41" i="7" s="1"/>
  <c r="J89" i="3"/>
  <c r="J40" i="7" s="1"/>
  <c r="J41" i="7" s="1"/>
  <c r="K89" i="3"/>
  <c r="K40" i="7" s="1"/>
  <c r="K41" i="7" s="1"/>
  <c r="L89" i="3"/>
  <c r="L40" i="7" s="1"/>
  <c r="L41" i="7" s="1"/>
  <c r="D90" i="3"/>
  <c r="D42" i="7" s="1"/>
  <c r="E90" i="3"/>
  <c r="E42" i="7" s="1"/>
  <c r="E43" i="7" s="1"/>
  <c r="F90" i="3"/>
  <c r="F42" i="7" s="1"/>
  <c r="F43" i="7" s="1"/>
  <c r="G90" i="3"/>
  <c r="G42" i="7" s="1"/>
  <c r="G43" i="7" s="1"/>
  <c r="H90" i="3"/>
  <c r="H42" i="7" s="1"/>
  <c r="H43" i="7" s="1"/>
  <c r="I90" i="3"/>
  <c r="I42" i="7" s="1"/>
  <c r="I43" i="7" s="1"/>
  <c r="J90" i="3"/>
  <c r="J42" i="7" s="1"/>
  <c r="J43" i="7" s="1"/>
  <c r="K90" i="3"/>
  <c r="K42" i="7" s="1"/>
  <c r="K43" i="7" s="1"/>
  <c r="L90" i="3"/>
  <c r="L42" i="7" s="1"/>
  <c r="L43" i="7" s="1"/>
  <c r="D91" i="3"/>
  <c r="D44" i="7" s="1"/>
  <c r="E91" i="3"/>
  <c r="E44" i="7" s="1"/>
  <c r="E45" i="7" s="1"/>
  <c r="F91" i="3"/>
  <c r="F44" i="7" s="1"/>
  <c r="F45" i="7" s="1"/>
  <c r="G91" i="3"/>
  <c r="G44" i="7" s="1"/>
  <c r="G45" i="7" s="1"/>
  <c r="H91" i="3"/>
  <c r="H44" i="7" s="1"/>
  <c r="H45" i="7" s="1"/>
  <c r="I91" i="3"/>
  <c r="I44" i="7" s="1"/>
  <c r="I45" i="7" s="1"/>
  <c r="J91" i="3"/>
  <c r="J44" i="7" s="1"/>
  <c r="J45" i="7" s="1"/>
  <c r="K91" i="3"/>
  <c r="K44" i="7" s="1"/>
  <c r="K45" i="7" s="1"/>
  <c r="L91" i="3"/>
  <c r="L44" i="7" s="1"/>
  <c r="L45" i="7" s="1"/>
  <c r="D92" i="3"/>
  <c r="D46" i="7" s="1"/>
  <c r="E92" i="3"/>
  <c r="E46" i="7" s="1"/>
  <c r="E47" i="7" s="1"/>
  <c r="F92" i="3"/>
  <c r="F46" i="7" s="1"/>
  <c r="F47" i="7" s="1"/>
  <c r="G92" i="3"/>
  <c r="G46" i="7" s="1"/>
  <c r="G47" i="7" s="1"/>
  <c r="H92" i="3"/>
  <c r="H46" i="7" s="1"/>
  <c r="H47" i="7" s="1"/>
  <c r="I92" i="3"/>
  <c r="I46" i="7" s="1"/>
  <c r="I47" i="7" s="1"/>
  <c r="J92" i="3"/>
  <c r="J46" i="7" s="1"/>
  <c r="J47" i="7" s="1"/>
  <c r="K92" i="3"/>
  <c r="K46" i="7" s="1"/>
  <c r="K47" i="7" s="1"/>
  <c r="L92" i="3"/>
  <c r="L46" i="7" s="1"/>
  <c r="L47" i="7" s="1"/>
  <c r="D93" i="3"/>
  <c r="D48" i="7" s="1"/>
  <c r="E93" i="3"/>
  <c r="E48" i="7" s="1"/>
  <c r="E49" i="7" s="1"/>
  <c r="F93" i="3"/>
  <c r="F48" i="7" s="1"/>
  <c r="F49" i="7" s="1"/>
  <c r="G93" i="3"/>
  <c r="G48" i="7" s="1"/>
  <c r="G49" i="7" s="1"/>
  <c r="H93" i="3"/>
  <c r="H48" i="7" s="1"/>
  <c r="H49" i="7" s="1"/>
  <c r="I93" i="3"/>
  <c r="I48" i="7" s="1"/>
  <c r="I49" i="7" s="1"/>
  <c r="J93" i="3"/>
  <c r="J48" i="7" s="1"/>
  <c r="J49" i="7" s="1"/>
  <c r="K93" i="3"/>
  <c r="K48" i="7" s="1"/>
  <c r="K49" i="7" s="1"/>
  <c r="L93" i="3"/>
  <c r="L48" i="7" s="1"/>
  <c r="L49" i="7" s="1"/>
  <c r="D94" i="3"/>
  <c r="D50" i="7" s="1"/>
  <c r="E94" i="3"/>
  <c r="E50" i="7" s="1"/>
  <c r="E51" i="7" s="1"/>
  <c r="F94" i="3"/>
  <c r="F50" i="7" s="1"/>
  <c r="F51" i="7" s="1"/>
  <c r="G94" i="3"/>
  <c r="G50" i="7" s="1"/>
  <c r="G51" i="7" s="1"/>
  <c r="H94" i="3"/>
  <c r="H50" i="7" s="1"/>
  <c r="H51" i="7" s="1"/>
  <c r="I94" i="3"/>
  <c r="I50" i="7" s="1"/>
  <c r="I51" i="7" s="1"/>
  <c r="J94" i="3"/>
  <c r="J50" i="7" s="1"/>
  <c r="J51" i="7" s="1"/>
  <c r="K94" i="3"/>
  <c r="K50" i="7" s="1"/>
  <c r="K51" i="7" s="1"/>
  <c r="L94" i="3"/>
  <c r="L50" i="7" s="1"/>
  <c r="L51" i="7" s="1"/>
  <c r="D95" i="3"/>
  <c r="D52" i="7" s="1"/>
  <c r="E95" i="3"/>
  <c r="E52" i="7" s="1"/>
  <c r="E53" i="7" s="1"/>
  <c r="F95" i="3"/>
  <c r="F52" i="7" s="1"/>
  <c r="F53" i="7" s="1"/>
  <c r="G95" i="3"/>
  <c r="G52" i="7" s="1"/>
  <c r="G53" i="7" s="1"/>
  <c r="H95" i="3"/>
  <c r="H52" i="7" s="1"/>
  <c r="H53" i="7" s="1"/>
  <c r="I95" i="3"/>
  <c r="I52" i="7" s="1"/>
  <c r="I53" i="7" s="1"/>
  <c r="J95" i="3"/>
  <c r="J52" i="7" s="1"/>
  <c r="J53" i="7" s="1"/>
  <c r="K95" i="3"/>
  <c r="K52" i="7" s="1"/>
  <c r="K53" i="7" s="1"/>
  <c r="L95" i="3"/>
  <c r="L52" i="7" s="1"/>
  <c r="L53" i="7" s="1"/>
  <c r="D98" i="3"/>
  <c r="D58" i="7" s="1"/>
  <c r="E98" i="3"/>
  <c r="E58" i="7" s="1"/>
  <c r="E59" i="7" s="1"/>
  <c r="F98" i="3"/>
  <c r="F58" i="7" s="1"/>
  <c r="F59" i="7" s="1"/>
  <c r="G98" i="3"/>
  <c r="G58" i="7" s="1"/>
  <c r="G59" i="7" s="1"/>
  <c r="H98" i="3"/>
  <c r="H58" i="7" s="1"/>
  <c r="H59" i="7" s="1"/>
  <c r="I98" i="3"/>
  <c r="I58" i="7" s="1"/>
  <c r="I59" i="7" s="1"/>
  <c r="J98" i="3"/>
  <c r="J58" i="7" s="1"/>
  <c r="J59" i="7" s="1"/>
  <c r="K98" i="3"/>
  <c r="K58" i="7" s="1"/>
  <c r="K59" i="7" s="1"/>
  <c r="L98" i="3"/>
  <c r="L58" i="7" s="1"/>
  <c r="L59" i="7" s="1"/>
  <c r="D99" i="3"/>
  <c r="E99" i="3"/>
  <c r="F99" i="3"/>
  <c r="G99" i="3"/>
  <c r="H99" i="3"/>
  <c r="I99" i="3"/>
  <c r="J99" i="3"/>
  <c r="K99" i="3"/>
  <c r="L99" i="3"/>
  <c r="D100" i="3"/>
  <c r="E100" i="3"/>
  <c r="E60" i="7" s="1"/>
  <c r="E61" i="7" s="1"/>
  <c r="F100" i="3"/>
  <c r="F60" i="7" s="1"/>
  <c r="F61" i="7" s="1"/>
  <c r="G100" i="3"/>
  <c r="G60" i="7" s="1"/>
  <c r="G61" i="7" s="1"/>
  <c r="H100" i="3"/>
  <c r="H60" i="7" s="1"/>
  <c r="H61" i="7" s="1"/>
  <c r="I100" i="3"/>
  <c r="I60" i="7" s="1"/>
  <c r="I61" i="7" s="1"/>
  <c r="J100" i="3"/>
  <c r="J60" i="7" s="1"/>
  <c r="J61" i="7" s="1"/>
  <c r="K100" i="3"/>
  <c r="K60" i="7" s="1"/>
  <c r="K61" i="7" s="1"/>
  <c r="L100" i="3"/>
  <c r="L60" i="7" s="1"/>
  <c r="L61" i="7" s="1"/>
  <c r="D101" i="3"/>
  <c r="E101" i="3"/>
  <c r="E62" i="7" s="1"/>
  <c r="E63" i="7" s="1"/>
  <c r="F101" i="3"/>
  <c r="F62" i="7" s="1"/>
  <c r="F63" i="7" s="1"/>
  <c r="G101" i="3"/>
  <c r="G62" i="7" s="1"/>
  <c r="G63" i="7" s="1"/>
  <c r="H101" i="3"/>
  <c r="H62" i="7" s="1"/>
  <c r="H63" i="7" s="1"/>
  <c r="I101" i="3"/>
  <c r="I62" i="7" s="1"/>
  <c r="I63" i="7" s="1"/>
  <c r="J101" i="3"/>
  <c r="J62" i="7" s="1"/>
  <c r="J63" i="7" s="1"/>
  <c r="K101" i="3"/>
  <c r="K62" i="7" s="1"/>
  <c r="K63" i="7" s="1"/>
  <c r="L101" i="3"/>
  <c r="L62" i="7" s="1"/>
  <c r="L63" i="7" s="1"/>
  <c r="D102" i="3"/>
  <c r="E102" i="3"/>
  <c r="E64" i="7" s="1"/>
  <c r="E65" i="7" s="1"/>
  <c r="F102" i="3"/>
  <c r="F64" i="7" s="1"/>
  <c r="F65" i="7" s="1"/>
  <c r="G102" i="3"/>
  <c r="G64" i="7" s="1"/>
  <c r="G65" i="7" s="1"/>
  <c r="H102" i="3"/>
  <c r="H64" i="7" s="1"/>
  <c r="H65" i="7" s="1"/>
  <c r="I102" i="3"/>
  <c r="I64" i="7" s="1"/>
  <c r="I65" i="7" s="1"/>
  <c r="J102" i="3"/>
  <c r="J64" i="7" s="1"/>
  <c r="J65" i="7" s="1"/>
  <c r="K102" i="3"/>
  <c r="K64" i="7" s="1"/>
  <c r="K65" i="7" s="1"/>
  <c r="L102" i="3"/>
  <c r="L64" i="7" s="1"/>
  <c r="L65" i="7" s="1"/>
  <c r="A11" i="3"/>
  <c r="B11" i="3"/>
  <c r="C11" i="3"/>
  <c r="A12" i="3"/>
  <c r="B12" i="3"/>
  <c r="C12" i="3"/>
  <c r="A13" i="3"/>
  <c r="B13" i="3"/>
  <c r="C13" i="3"/>
  <c r="A14" i="3"/>
  <c r="B14" i="3"/>
  <c r="C14" i="3"/>
  <c r="A15" i="3"/>
  <c r="B15" i="3"/>
  <c r="C15" i="3"/>
  <c r="A16" i="3"/>
  <c r="B16" i="3"/>
  <c r="C16" i="3"/>
  <c r="A17" i="3"/>
  <c r="B17" i="3"/>
  <c r="C17" i="3"/>
  <c r="A18" i="3"/>
  <c r="B18" i="3"/>
  <c r="C18" i="3"/>
  <c r="A19" i="3"/>
  <c r="B19" i="3"/>
  <c r="C19" i="3"/>
  <c r="A20" i="3"/>
  <c r="B20" i="3"/>
  <c r="C20" i="3"/>
  <c r="A21" i="3"/>
  <c r="B21" i="3"/>
  <c r="C21" i="3"/>
  <c r="A22" i="3"/>
  <c r="B22" i="3"/>
  <c r="C22" i="3"/>
  <c r="A23" i="3"/>
  <c r="B23" i="3"/>
  <c r="C23" i="3"/>
  <c r="A24" i="3"/>
  <c r="B24" i="3"/>
  <c r="C24" i="3"/>
  <c r="A25" i="3"/>
  <c r="B25" i="3"/>
  <c r="C25" i="3"/>
  <c r="A26" i="3"/>
  <c r="B26" i="3"/>
  <c r="C26" i="3"/>
  <c r="A27" i="3"/>
  <c r="B27" i="3"/>
  <c r="C27" i="3"/>
  <c r="A28" i="3"/>
  <c r="B28" i="3"/>
  <c r="C28" i="3"/>
  <c r="D28" i="3" s="1"/>
  <c r="A29" i="3"/>
  <c r="B29" i="3"/>
  <c r="C29" i="3"/>
  <c r="A30" i="3"/>
  <c r="B30" i="3"/>
  <c r="C30" i="3"/>
  <c r="A31" i="3"/>
  <c r="B31" i="3"/>
  <c r="C31" i="3"/>
  <c r="A32" i="3"/>
  <c r="B32" i="3"/>
  <c r="C32" i="3"/>
  <c r="A33" i="3"/>
  <c r="B33" i="3"/>
  <c r="C33" i="3"/>
  <c r="A34" i="3"/>
  <c r="B34" i="3"/>
  <c r="C34" i="3"/>
  <c r="A35" i="3"/>
  <c r="B35" i="3"/>
  <c r="C35" i="3"/>
  <c r="A36" i="3"/>
  <c r="B36" i="3"/>
  <c r="C36" i="3"/>
  <c r="A37" i="3"/>
  <c r="B37" i="3"/>
  <c r="C37" i="3"/>
  <c r="A38" i="3"/>
  <c r="B38" i="3"/>
  <c r="C38" i="3"/>
  <c r="A39" i="3"/>
  <c r="B39" i="3"/>
  <c r="C39" i="3"/>
  <c r="A40" i="3"/>
  <c r="B40" i="3"/>
  <c r="C40" i="3"/>
  <c r="A41" i="3"/>
  <c r="B41" i="3"/>
  <c r="C41" i="3"/>
  <c r="A42" i="3"/>
  <c r="B42" i="3"/>
  <c r="C42" i="3"/>
  <c r="A43" i="3"/>
  <c r="B43" i="3"/>
  <c r="C43" i="3"/>
  <c r="A44" i="3"/>
  <c r="B44" i="3"/>
  <c r="C44" i="3"/>
  <c r="A45" i="3"/>
  <c r="B45" i="3"/>
  <c r="C45" i="3"/>
  <c r="A46" i="3"/>
  <c r="B46" i="3"/>
  <c r="C46" i="3"/>
  <c r="A47" i="3"/>
  <c r="B47" i="3"/>
  <c r="C47" i="3"/>
  <c r="A48" i="3"/>
  <c r="B48" i="3"/>
  <c r="C48" i="3"/>
  <c r="O48" i="3" s="1"/>
  <c r="A49" i="3"/>
  <c r="B49" i="3"/>
  <c r="C49" i="3"/>
  <c r="A50" i="3"/>
  <c r="B50" i="3"/>
  <c r="C50" i="3"/>
  <c r="A51" i="3"/>
  <c r="B51" i="3"/>
  <c r="C51" i="3"/>
  <c r="A52" i="3"/>
  <c r="B52" i="3"/>
  <c r="C52" i="3"/>
  <c r="A53" i="3"/>
  <c r="B53" i="3"/>
  <c r="C53" i="3"/>
  <c r="A54" i="3"/>
  <c r="B54" i="3"/>
  <c r="C54" i="3"/>
  <c r="A55" i="3"/>
  <c r="B55" i="3"/>
  <c r="C55" i="3"/>
  <c r="P55" i="3" s="1"/>
  <c r="A56" i="3"/>
  <c r="B56" i="3"/>
  <c r="C56" i="3"/>
  <c r="O56" i="3" s="1"/>
  <c r="A57" i="3"/>
  <c r="B57" i="3"/>
  <c r="C57" i="3"/>
  <c r="E57" i="3" s="1"/>
  <c r="A58" i="3"/>
  <c r="B58" i="3"/>
  <c r="C58" i="3"/>
  <c r="Q58" i="3" s="1"/>
  <c r="A59" i="3"/>
  <c r="B59" i="3"/>
  <c r="C59" i="3"/>
  <c r="P59" i="3" s="1"/>
  <c r="A60" i="3"/>
  <c r="B60" i="3"/>
  <c r="C60" i="3"/>
  <c r="F60" i="3" s="1"/>
  <c r="A61" i="3"/>
  <c r="B61" i="3"/>
  <c r="C61" i="3"/>
  <c r="F61" i="3" s="1"/>
  <c r="A62" i="3"/>
  <c r="B62" i="3"/>
  <c r="C62" i="3"/>
  <c r="Q62" i="3" s="1"/>
  <c r="A63" i="3"/>
  <c r="B63" i="3"/>
  <c r="C63" i="3"/>
  <c r="P63" i="3" s="1"/>
  <c r="A64" i="3"/>
  <c r="B64" i="3"/>
  <c r="C64" i="3"/>
  <c r="O64" i="3" s="1"/>
  <c r="A65" i="3"/>
  <c r="B65" i="3"/>
  <c r="C65" i="3"/>
  <c r="O65" i="3" s="1"/>
  <c r="A66" i="3"/>
  <c r="B66" i="3"/>
  <c r="C66" i="3"/>
  <c r="A67" i="3"/>
  <c r="B67" i="3"/>
  <c r="C67" i="3"/>
  <c r="A68" i="3"/>
  <c r="B68" i="3"/>
  <c r="C68" i="3"/>
  <c r="A69" i="3"/>
  <c r="B69" i="3"/>
  <c r="C69" i="3"/>
  <c r="A70" i="3"/>
  <c r="B70" i="3"/>
  <c r="C70" i="3"/>
  <c r="A71" i="3"/>
  <c r="B71" i="3"/>
  <c r="C71" i="3"/>
  <c r="A72" i="3"/>
  <c r="B72" i="3"/>
  <c r="C72" i="3"/>
  <c r="A73" i="3"/>
  <c r="B73" i="3"/>
  <c r="C73" i="3"/>
  <c r="A74" i="3"/>
  <c r="B74" i="3"/>
  <c r="C74" i="3"/>
  <c r="A75" i="3"/>
  <c r="B75" i="3"/>
  <c r="C75" i="3"/>
  <c r="A76" i="3"/>
  <c r="B76" i="3"/>
  <c r="C76" i="3"/>
  <c r="A77" i="3"/>
  <c r="B77" i="3"/>
  <c r="C77" i="3"/>
  <c r="A78" i="3"/>
  <c r="B78" i="3"/>
  <c r="C78" i="3"/>
  <c r="A79" i="3"/>
  <c r="B79" i="3"/>
  <c r="C79" i="3"/>
  <c r="A80" i="3"/>
  <c r="B80" i="3"/>
  <c r="C80" i="3"/>
  <c r="A81" i="3"/>
  <c r="B81" i="3"/>
  <c r="C81" i="3"/>
  <c r="A82" i="3"/>
  <c r="B82" i="3"/>
  <c r="C82" i="3"/>
  <c r="A83" i="3"/>
  <c r="B83" i="3"/>
  <c r="C83" i="3"/>
  <c r="A84" i="3"/>
  <c r="B84" i="3"/>
  <c r="C84" i="3"/>
  <c r="A85" i="3"/>
  <c r="B85" i="3"/>
  <c r="C85" i="3"/>
  <c r="A86" i="3"/>
  <c r="B86" i="3"/>
  <c r="C86" i="3"/>
  <c r="A87" i="3"/>
  <c r="B87" i="3"/>
  <c r="C87" i="3"/>
  <c r="A88" i="3"/>
  <c r="B88" i="3"/>
  <c r="C88" i="3"/>
  <c r="A89" i="3"/>
  <c r="B89" i="3"/>
  <c r="C89" i="3"/>
  <c r="A90" i="3"/>
  <c r="B90" i="3"/>
  <c r="C90" i="3"/>
  <c r="A91" i="3"/>
  <c r="B91" i="3"/>
  <c r="C91" i="3"/>
  <c r="A92" i="3"/>
  <c r="B92" i="3"/>
  <c r="C92" i="3"/>
  <c r="A93" i="3"/>
  <c r="B93" i="3"/>
  <c r="C93" i="3"/>
  <c r="A94" i="3"/>
  <c r="B94" i="3"/>
  <c r="C94" i="3"/>
  <c r="A95" i="3"/>
  <c r="B95" i="3"/>
  <c r="C95" i="3"/>
  <c r="A96" i="3"/>
  <c r="B96" i="3"/>
  <c r="C96" i="3"/>
  <c r="E96" i="3" s="1"/>
  <c r="E54" i="7" s="1"/>
  <c r="E55" i="7" s="1"/>
  <c r="A97" i="3"/>
  <c r="B97" i="3"/>
  <c r="C97" i="3"/>
  <c r="G97" i="3" s="1"/>
  <c r="G56" i="7" s="1"/>
  <c r="G57" i="7" s="1"/>
  <c r="A98" i="3"/>
  <c r="B98" i="3"/>
  <c r="C98" i="3"/>
  <c r="A99" i="3"/>
  <c r="B99" i="3"/>
  <c r="C99" i="3"/>
  <c r="A100" i="3"/>
  <c r="B100" i="3"/>
  <c r="C100" i="3"/>
  <c r="A101" i="3"/>
  <c r="B101" i="3"/>
  <c r="C101" i="3"/>
  <c r="A102" i="3"/>
  <c r="B102" i="3"/>
  <c r="C102" i="3"/>
  <c r="A103" i="3"/>
  <c r="B103" i="3"/>
  <c r="C103" i="3"/>
  <c r="P103" i="3" s="1"/>
  <c r="P66" i="7" s="1"/>
  <c r="P67" i="7" s="1"/>
  <c r="X68" i="7"/>
  <c r="X70" i="7"/>
  <c r="X72" i="7"/>
  <c r="Y68" i="7"/>
  <c r="Y70" i="7"/>
  <c r="Y72" i="7"/>
  <c r="F97" i="3" l="1"/>
  <c r="F56" i="7" s="1"/>
  <c r="F57" i="7" s="1"/>
  <c r="I97" i="3"/>
  <c r="I56" i="7" s="1"/>
  <c r="I57" i="7" s="1"/>
  <c r="L97" i="3"/>
  <c r="L56" i="7" s="1"/>
  <c r="L57" i="7" s="1"/>
  <c r="H97" i="3"/>
  <c r="H56" i="7" s="1"/>
  <c r="H57" i="7" s="1"/>
  <c r="D97" i="3"/>
  <c r="D56" i="7" s="1"/>
  <c r="J97" i="3"/>
  <c r="J56" i="7" s="1"/>
  <c r="J57" i="7" s="1"/>
  <c r="E97" i="3"/>
  <c r="E56" i="7" s="1"/>
  <c r="E57" i="7" s="1"/>
  <c r="K97" i="3"/>
  <c r="K56" i="7" s="1"/>
  <c r="K57" i="7" s="1"/>
  <c r="U48" i="3"/>
  <c r="Q48" i="3"/>
  <c r="T48" i="3"/>
  <c r="P48" i="3"/>
  <c r="S48" i="3"/>
  <c r="V55" i="3"/>
  <c r="R55" i="3"/>
  <c r="N55" i="3"/>
  <c r="O55" i="3"/>
  <c r="U55" i="3"/>
  <c r="Q55" i="3"/>
  <c r="S55" i="3"/>
  <c r="T55" i="3"/>
  <c r="H96" i="3"/>
  <c r="H54" i="7" s="1"/>
  <c r="H55" i="7" s="1"/>
  <c r="K96" i="3"/>
  <c r="K54" i="7" s="1"/>
  <c r="K55" i="7" s="1"/>
  <c r="G96" i="3"/>
  <c r="G54" i="7" s="1"/>
  <c r="G55" i="7" s="1"/>
  <c r="D96" i="3"/>
  <c r="D54" i="7" s="1"/>
  <c r="J96" i="3"/>
  <c r="J54" i="7" s="1"/>
  <c r="J55" i="7" s="1"/>
  <c r="F96" i="3"/>
  <c r="F54" i="7" s="1"/>
  <c r="F55" i="7" s="1"/>
  <c r="L96" i="3"/>
  <c r="L54" i="7" s="1"/>
  <c r="L55" i="7" s="1"/>
  <c r="I96" i="3"/>
  <c r="I54" i="7" s="1"/>
  <c r="I55" i="7" s="1"/>
  <c r="R65" i="3"/>
  <c r="U65" i="3"/>
  <c r="Q65" i="3"/>
  <c r="V65" i="3"/>
  <c r="T65" i="3"/>
  <c r="P65" i="3"/>
  <c r="N65" i="3"/>
  <c r="S65" i="3"/>
  <c r="F62" i="3"/>
  <c r="H57" i="3"/>
  <c r="S61" i="3"/>
  <c r="O61" i="3"/>
  <c r="K62" i="3"/>
  <c r="I60" i="3"/>
  <c r="D57" i="3"/>
  <c r="V61" i="3"/>
  <c r="R61" i="3"/>
  <c r="N61" i="3"/>
  <c r="J62" i="3"/>
  <c r="E60" i="3"/>
  <c r="U61" i="3"/>
  <c r="Q61" i="3"/>
  <c r="I61" i="3"/>
  <c r="E61" i="3"/>
  <c r="L61" i="3"/>
  <c r="H61" i="3"/>
  <c r="D61" i="3"/>
  <c r="K61" i="3"/>
  <c r="G61" i="3"/>
  <c r="J61" i="3"/>
  <c r="I64" i="3"/>
  <c r="I62" i="3"/>
  <c r="E62" i="3"/>
  <c r="I58" i="3"/>
  <c r="E58" i="3"/>
  <c r="T62" i="3"/>
  <c r="T58" i="3"/>
  <c r="L62" i="3"/>
  <c r="H62" i="3"/>
  <c r="D62" i="3"/>
  <c r="L58" i="3"/>
  <c r="H58" i="3"/>
  <c r="D58" i="3"/>
  <c r="P62" i="3"/>
  <c r="P58" i="3"/>
  <c r="N56" i="3"/>
  <c r="I56" i="3"/>
  <c r="V56" i="3"/>
  <c r="E56" i="3"/>
  <c r="R56" i="3"/>
  <c r="L56" i="3"/>
  <c r="H56" i="3"/>
  <c r="D56" i="3"/>
  <c r="U56" i="3"/>
  <c r="Q56" i="3"/>
  <c r="K56" i="3"/>
  <c r="G56" i="3"/>
  <c r="T56" i="3"/>
  <c r="P56" i="3"/>
  <c r="J56" i="3"/>
  <c r="F56" i="3"/>
  <c r="S56" i="3"/>
  <c r="O59" i="3"/>
  <c r="L64" i="3"/>
  <c r="H64" i="3"/>
  <c r="D64" i="3"/>
  <c r="I63" i="3"/>
  <c r="E63" i="3"/>
  <c r="L60" i="3"/>
  <c r="H60" i="3"/>
  <c r="D60" i="3"/>
  <c r="I59" i="3"/>
  <c r="E59" i="3"/>
  <c r="K57" i="3"/>
  <c r="G57" i="3"/>
  <c r="V63" i="3"/>
  <c r="R63" i="3"/>
  <c r="N63" i="3"/>
  <c r="S62" i="3"/>
  <c r="O62" i="3"/>
  <c r="V59" i="3"/>
  <c r="R59" i="3"/>
  <c r="N59" i="3"/>
  <c r="S58" i="3"/>
  <c r="O58" i="3"/>
  <c r="J63" i="3"/>
  <c r="F59" i="3"/>
  <c r="S59" i="3"/>
  <c r="K64" i="3"/>
  <c r="G64" i="3"/>
  <c r="L63" i="3"/>
  <c r="H63" i="3"/>
  <c r="D63" i="3"/>
  <c r="K60" i="3"/>
  <c r="G60" i="3"/>
  <c r="L59" i="3"/>
  <c r="H59" i="3"/>
  <c r="D59" i="3"/>
  <c r="J57" i="3"/>
  <c r="F57" i="3"/>
  <c r="U63" i="3"/>
  <c r="Q63" i="3"/>
  <c r="V62" i="3"/>
  <c r="R62" i="3"/>
  <c r="N62" i="3"/>
  <c r="U59" i="3"/>
  <c r="Q59" i="3"/>
  <c r="V58" i="3"/>
  <c r="R58" i="3"/>
  <c r="N58" i="3"/>
  <c r="F63" i="3"/>
  <c r="J59" i="3"/>
  <c r="S63" i="3"/>
  <c r="O63" i="3"/>
  <c r="J64" i="3"/>
  <c r="F64" i="3"/>
  <c r="K63" i="3"/>
  <c r="G63" i="3"/>
  <c r="J60" i="3"/>
  <c r="K59" i="3"/>
  <c r="G59" i="3"/>
  <c r="I57" i="3"/>
  <c r="T63" i="3"/>
  <c r="U62" i="3"/>
  <c r="T59" i="3"/>
  <c r="U58" i="3"/>
  <c r="R64" i="3"/>
  <c r="U64" i="3"/>
  <c r="Q64" i="3"/>
  <c r="N64" i="3"/>
  <c r="T64" i="3"/>
  <c r="P64" i="3"/>
  <c r="V64" i="3"/>
  <c r="S64" i="3"/>
  <c r="L103" i="3"/>
  <c r="L66" i="7" s="1"/>
  <c r="L67" i="7" s="1"/>
  <c r="H103" i="3"/>
  <c r="H66" i="7" s="1"/>
  <c r="H67" i="7" s="1"/>
  <c r="D103" i="3"/>
  <c r="S103" i="3"/>
  <c r="S66" i="7" s="1"/>
  <c r="S67" i="7" s="1"/>
  <c r="O103" i="3"/>
  <c r="O66" i="7" s="1"/>
  <c r="O67" i="7" s="1"/>
  <c r="K103" i="3"/>
  <c r="K66" i="7" s="1"/>
  <c r="K67" i="7" s="1"/>
  <c r="G103" i="3"/>
  <c r="G66" i="7" s="1"/>
  <c r="G67" i="7" s="1"/>
  <c r="V103" i="3"/>
  <c r="V66" i="7" s="1"/>
  <c r="V67" i="7" s="1"/>
  <c r="R103" i="3"/>
  <c r="R66" i="7" s="1"/>
  <c r="R67" i="7" s="1"/>
  <c r="N103" i="3"/>
  <c r="N66" i="7" s="1"/>
  <c r="N67" i="7" s="1"/>
  <c r="J103" i="3"/>
  <c r="J66" i="7" s="1"/>
  <c r="J67" i="7" s="1"/>
  <c r="F103" i="3"/>
  <c r="F66" i="7" s="1"/>
  <c r="F67" i="7" s="1"/>
  <c r="U103" i="3"/>
  <c r="U66" i="7" s="1"/>
  <c r="U67" i="7" s="1"/>
  <c r="Q103" i="3"/>
  <c r="Q66" i="7" s="1"/>
  <c r="Q67" i="7" s="1"/>
  <c r="I103" i="3"/>
  <c r="I66" i="7" s="1"/>
  <c r="I67" i="7" s="1"/>
  <c r="E103" i="3"/>
  <c r="E66" i="7" s="1"/>
  <c r="E67" i="7" s="1"/>
  <c r="T103" i="3"/>
  <c r="T66" i="7" s="1"/>
  <c r="T67" i="7" s="1"/>
  <c r="M12" i="7"/>
  <c r="W10" i="7"/>
  <c r="Y10" i="7" s="1"/>
  <c r="W13" i="7"/>
  <c r="D13" i="7"/>
  <c r="M13" i="7" s="1"/>
  <c r="X12" i="7" s="1"/>
  <c r="M11" i="7"/>
  <c r="W12" i="7"/>
  <c r="Y12" i="7" s="1"/>
  <c r="M10" i="7"/>
  <c r="W11" i="7"/>
  <c r="W66" i="3"/>
  <c r="W71" i="3"/>
  <c r="W67" i="3"/>
  <c r="W98" i="3"/>
  <c r="W70" i="3"/>
  <c r="W99" i="3"/>
  <c r="W73" i="3"/>
  <c r="W72" i="3"/>
  <c r="W69" i="3"/>
  <c r="W68" i="3"/>
  <c r="W52" i="3"/>
  <c r="W48" i="3"/>
  <c r="W44" i="3"/>
  <c r="W40" i="3"/>
  <c r="W36" i="3"/>
  <c r="W32" i="3"/>
  <c r="W28" i="3"/>
  <c r="W24" i="3"/>
  <c r="W20" i="3"/>
  <c r="W16" i="3"/>
  <c r="W12" i="3"/>
  <c r="W51" i="3"/>
  <c r="W47" i="3"/>
  <c r="W43" i="3"/>
  <c r="W39" i="3"/>
  <c r="W35" i="3"/>
  <c r="W31" i="3"/>
  <c r="W27" i="3"/>
  <c r="W23" i="3"/>
  <c r="W19" i="3"/>
  <c r="W15" i="3"/>
  <c r="W11" i="3"/>
  <c r="W100" i="3"/>
  <c r="W74" i="3"/>
  <c r="W38" i="3"/>
  <c r="W34" i="3"/>
  <c r="W30" i="3"/>
  <c r="W26" i="3"/>
  <c r="W22" i="3"/>
  <c r="W18" i="3"/>
  <c r="W14" i="3"/>
  <c r="W101" i="3"/>
  <c r="W75" i="3"/>
  <c r="W65" i="3"/>
  <c r="W60" i="3"/>
  <c r="W57" i="3"/>
  <c r="W54" i="3"/>
  <c r="W53" i="3"/>
  <c r="W50" i="3"/>
  <c r="W49" i="3"/>
  <c r="W46" i="3"/>
  <c r="W45" i="3"/>
  <c r="W42" i="3"/>
  <c r="W41" i="3"/>
  <c r="W37" i="3"/>
  <c r="W33" i="3"/>
  <c r="W29" i="3"/>
  <c r="W25" i="3"/>
  <c r="W21" i="3"/>
  <c r="W17" i="3"/>
  <c r="W13" i="3"/>
  <c r="W102" i="3"/>
  <c r="W94" i="3"/>
  <c r="W90" i="3"/>
  <c r="W86" i="3"/>
  <c r="W87" i="3"/>
  <c r="W97" i="3"/>
  <c r="W93" i="3"/>
  <c r="W81" i="3"/>
  <c r="W82" i="3"/>
  <c r="W88" i="3"/>
  <c r="W84" i="3"/>
  <c r="W95" i="3"/>
  <c r="W78" i="3"/>
  <c r="W79" i="3"/>
  <c r="W91" i="3"/>
  <c r="W77" i="3"/>
  <c r="W85" i="3"/>
  <c r="W89" i="3"/>
  <c r="W80" i="3"/>
  <c r="W76" i="3"/>
  <c r="W96" i="3"/>
  <c r="W92" i="3"/>
  <c r="W83" i="3"/>
  <c r="C62" i="7"/>
  <c r="C60" i="7"/>
  <c r="C66" i="7"/>
  <c r="C64" i="7"/>
  <c r="A66" i="7"/>
  <c r="A64" i="7"/>
  <c r="A62" i="7"/>
  <c r="A60" i="7"/>
  <c r="W67" i="7" l="1"/>
  <c r="W55" i="3"/>
  <c r="W61" i="3"/>
  <c r="W62" i="3"/>
  <c r="W58" i="3"/>
  <c r="W59" i="3"/>
  <c r="W64" i="3"/>
  <c r="W63" i="3"/>
  <c r="W56" i="3"/>
  <c r="W103" i="3"/>
  <c r="X10" i="7"/>
  <c r="W66" i="7"/>
  <c r="B62" i="7"/>
  <c r="B60" i="7"/>
  <c r="C58" i="7"/>
  <c r="B58" i="7"/>
  <c r="A58" i="7"/>
  <c r="C56" i="7"/>
  <c r="B56" i="7"/>
  <c r="A56" i="7"/>
  <c r="C54" i="7"/>
  <c r="B54" i="7"/>
  <c r="A54" i="7"/>
  <c r="C52" i="7"/>
  <c r="B52" i="7"/>
  <c r="A52" i="7"/>
  <c r="C50" i="7"/>
  <c r="B50" i="7"/>
  <c r="A50" i="7"/>
  <c r="C48" i="7"/>
  <c r="B48" i="7"/>
  <c r="A48" i="7"/>
  <c r="C46" i="7"/>
  <c r="B46" i="7"/>
  <c r="A46" i="7"/>
  <c r="C44" i="7"/>
  <c r="B44" i="7"/>
  <c r="A44" i="7"/>
  <c r="C42" i="7"/>
  <c r="B42" i="7"/>
  <c r="A42" i="7"/>
  <c r="C40" i="7"/>
  <c r="B40" i="7"/>
  <c r="A40" i="7"/>
  <c r="C38" i="7"/>
  <c r="B38" i="7"/>
  <c r="A38" i="7"/>
  <c r="C36" i="7"/>
  <c r="B36" i="7"/>
  <c r="A36" i="7"/>
  <c r="C34" i="7"/>
  <c r="B34" i="7"/>
  <c r="A34" i="7"/>
  <c r="C32" i="7"/>
  <c r="B32" i="7"/>
  <c r="A32" i="7"/>
  <c r="C30" i="7"/>
  <c r="B30" i="7"/>
  <c r="A30" i="7"/>
  <c r="C28" i="7"/>
  <c r="B28" i="7"/>
  <c r="A28" i="7"/>
  <c r="C26" i="7"/>
  <c r="B26" i="7"/>
  <c r="A26" i="7"/>
  <c r="C24" i="7"/>
  <c r="B24" i="7"/>
  <c r="A24" i="7"/>
  <c r="C22" i="7"/>
  <c r="B22" i="7"/>
  <c r="A22" i="7"/>
  <c r="C20" i="7"/>
  <c r="B20" i="7"/>
  <c r="A20" i="7"/>
  <c r="C18" i="7"/>
  <c r="B18" i="7"/>
  <c r="A18" i="7"/>
  <c r="C16" i="7"/>
  <c r="B16" i="7"/>
  <c r="A16" i="7"/>
  <c r="C14" i="7"/>
  <c r="B14" i="7"/>
  <c r="A14" i="7"/>
  <c r="V9" i="7"/>
  <c r="U9" i="7"/>
  <c r="T9" i="7"/>
  <c r="S9" i="7"/>
  <c r="R9" i="7"/>
  <c r="Q9" i="7"/>
  <c r="P9" i="7"/>
  <c r="O9" i="7"/>
  <c r="N9" i="7"/>
  <c r="L9" i="7"/>
  <c r="K9" i="7"/>
  <c r="J9" i="7"/>
  <c r="I9" i="7"/>
  <c r="H9" i="7"/>
  <c r="G9" i="7"/>
  <c r="F9" i="7"/>
  <c r="E9" i="7"/>
  <c r="D9" i="7"/>
  <c r="V8" i="7"/>
  <c r="U8" i="7"/>
  <c r="T8" i="7"/>
  <c r="S8" i="7"/>
  <c r="R8" i="7"/>
  <c r="Q8" i="7"/>
  <c r="P8" i="7"/>
  <c r="O8" i="7"/>
  <c r="N8" i="7"/>
  <c r="L8" i="7"/>
  <c r="K8" i="7"/>
  <c r="J8" i="7"/>
  <c r="I8" i="7"/>
  <c r="H8" i="7"/>
  <c r="G8" i="7"/>
  <c r="F8" i="7"/>
  <c r="E8" i="7"/>
  <c r="D8" i="7"/>
  <c r="V7" i="7"/>
  <c r="U7" i="7"/>
  <c r="T7" i="7"/>
  <c r="S7" i="7"/>
  <c r="R7" i="7"/>
  <c r="Q7" i="7"/>
  <c r="P7" i="7"/>
  <c r="O7" i="7"/>
  <c r="N7" i="7"/>
  <c r="L7" i="7"/>
  <c r="K7" i="7"/>
  <c r="J7" i="7"/>
  <c r="I7" i="7"/>
  <c r="H7" i="7"/>
  <c r="G7" i="7"/>
  <c r="F7" i="7"/>
  <c r="E7" i="7"/>
  <c r="D7" i="7"/>
  <c r="I4" i="7"/>
  <c r="D64" i="7"/>
  <c r="D66" i="7"/>
  <c r="D67" i="7" s="1"/>
  <c r="M67" i="7" s="1"/>
  <c r="D60" i="7"/>
  <c r="D62" i="7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9" i="2"/>
  <c r="X30" i="2"/>
  <c r="X31" i="2"/>
  <c r="X32" i="2"/>
  <c r="X33" i="2"/>
  <c r="X34" i="2"/>
  <c r="X35" i="2"/>
  <c r="X36" i="2"/>
  <c r="X37" i="2"/>
  <c r="X38" i="2"/>
  <c r="X39" i="2"/>
  <c r="X40" i="2"/>
  <c r="X42" i="2"/>
  <c r="X43" i="2"/>
  <c r="X44" i="2"/>
  <c r="X45" i="2"/>
  <c r="X46" i="2"/>
  <c r="X47" i="2"/>
  <c r="X48" i="2"/>
  <c r="X49" i="2"/>
  <c r="X51" i="2"/>
  <c r="X52" i="2"/>
  <c r="X53" i="2"/>
  <c r="X54" i="2"/>
  <c r="X55" i="2"/>
  <c r="X56" i="2"/>
  <c r="X57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41" i="2"/>
  <c r="X78" i="2"/>
  <c r="X79" i="2"/>
  <c r="X80" i="2"/>
  <c r="X81" i="2"/>
  <c r="X82" i="2"/>
  <c r="X83" i="2"/>
  <c r="X84" i="2"/>
  <c r="X85" i="2"/>
  <c r="X86" i="2"/>
  <c r="X87" i="2"/>
  <c r="X88" i="2"/>
  <c r="X89" i="2"/>
  <c r="X58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N11" i="2"/>
  <c r="Y11" i="2" s="1"/>
  <c r="X11" i="3" s="1"/>
  <c r="N12" i="2"/>
  <c r="N13" i="2"/>
  <c r="Y13" i="2" s="1"/>
  <c r="N14" i="2"/>
  <c r="Y14" i="2" s="1"/>
  <c r="X14" i="3" s="1"/>
  <c r="N15" i="2"/>
  <c r="Y15" i="2" s="1"/>
  <c r="X15" i="3" s="1"/>
  <c r="N16" i="2"/>
  <c r="N17" i="2"/>
  <c r="Y17" i="2" s="1"/>
  <c r="N18" i="2"/>
  <c r="N19" i="2"/>
  <c r="Y19" i="2" s="1"/>
  <c r="X19" i="3" s="1"/>
  <c r="N20" i="2"/>
  <c r="Y20" i="2" s="1"/>
  <c r="X20" i="3" s="1"/>
  <c r="N21" i="2"/>
  <c r="Y21" i="2" s="1"/>
  <c r="N22" i="2"/>
  <c r="N23" i="2"/>
  <c r="N24" i="2"/>
  <c r="N25" i="2"/>
  <c r="N26" i="2"/>
  <c r="Y26" i="2" s="1"/>
  <c r="X26" i="3" s="1"/>
  <c r="N27" i="2"/>
  <c r="Y27" i="2" s="1"/>
  <c r="X27" i="3" s="1"/>
  <c r="N28" i="2"/>
  <c r="N29" i="2"/>
  <c r="Y29" i="2" s="1"/>
  <c r="N30" i="2"/>
  <c r="Y30" i="2" s="1"/>
  <c r="X30" i="3" s="1"/>
  <c r="N31" i="2"/>
  <c r="Y31" i="2" s="1"/>
  <c r="X31" i="3" s="1"/>
  <c r="N32" i="2"/>
  <c r="Y32" i="2" s="1"/>
  <c r="N33" i="2"/>
  <c r="Y33" i="2" s="1"/>
  <c r="X33" i="3" s="1"/>
  <c r="N34" i="2"/>
  <c r="N35" i="2"/>
  <c r="N36" i="2"/>
  <c r="Y36" i="2" s="1"/>
  <c r="X36" i="3" s="1"/>
  <c r="N37" i="2"/>
  <c r="Y37" i="2" s="1"/>
  <c r="X37" i="3" s="1"/>
  <c r="N38" i="2"/>
  <c r="N39" i="2"/>
  <c r="N40" i="2"/>
  <c r="Y40" i="2" s="1"/>
  <c r="X40" i="3" s="1"/>
  <c r="N42" i="2"/>
  <c r="N43" i="2"/>
  <c r="N44" i="2"/>
  <c r="N45" i="2"/>
  <c r="N46" i="2"/>
  <c r="Y46" i="2" s="1"/>
  <c r="N47" i="2"/>
  <c r="N48" i="2"/>
  <c r="N49" i="2"/>
  <c r="N50" i="2"/>
  <c r="N51" i="2"/>
  <c r="N52" i="2"/>
  <c r="Y52" i="2" s="1"/>
  <c r="X52" i="3" s="1"/>
  <c r="N53" i="2"/>
  <c r="N54" i="2"/>
  <c r="N55" i="2"/>
  <c r="N56" i="2"/>
  <c r="N57" i="2"/>
  <c r="N59" i="2"/>
  <c r="N60" i="2"/>
  <c r="N61" i="2"/>
  <c r="Y61" i="2" s="1"/>
  <c r="X61" i="3" s="1"/>
  <c r="N62" i="2"/>
  <c r="Y62" i="2" s="1"/>
  <c r="X62" i="3" s="1"/>
  <c r="N63" i="2"/>
  <c r="Y63" i="2" s="1"/>
  <c r="X63" i="3" s="1"/>
  <c r="N64" i="2"/>
  <c r="N65" i="2"/>
  <c r="N66" i="2"/>
  <c r="N67" i="2"/>
  <c r="Y67" i="2" s="1"/>
  <c r="X67" i="3" s="1"/>
  <c r="N68" i="2"/>
  <c r="N69" i="2"/>
  <c r="Y69" i="2" s="1"/>
  <c r="X69" i="3" s="1"/>
  <c r="N70" i="2"/>
  <c r="Y70" i="2" s="1"/>
  <c r="X70" i="3" s="1"/>
  <c r="N71" i="2"/>
  <c r="Y71" i="2" s="1"/>
  <c r="X71" i="3" s="1"/>
  <c r="N72" i="2"/>
  <c r="N73" i="2"/>
  <c r="Y73" i="2" s="1"/>
  <c r="X73" i="3" s="1"/>
  <c r="N74" i="2"/>
  <c r="Y74" i="2" s="1"/>
  <c r="N75" i="2"/>
  <c r="Y75" i="2" s="1"/>
  <c r="X75" i="3" s="1"/>
  <c r="N76" i="2"/>
  <c r="N77" i="2"/>
  <c r="N41" i="2"/>
  <c r="N78" i="2"/>
  <c r="N79" i="2"/>
  <c r="N80" i="2"/>
  <c r="N81" i="2"/>
  <c r="N82" i="2"/>
  <c r="N83" i="2"/>
  <c r="Y83" i="2" s="1"/>
  <c r="X83" i="3" s="1"/>
  <c r="N84" i="2"/>
  <c r="N85" i="2"/>
  <c r="N86" i="2"/>
  <c r="N87" i="2"/>
  <c r="Y87" i="2" s="1"/>
  <c r="X87" i="3" s="1"/>
  <c r="N88" i="2"/>
  <c r="Y88" i="2" s="1"/>
  <c r="X88" i="3" s="1"/>
  <c r="N89" i="2"/>
  <c r="N58" i="2"/>
  <c r="N90" i="2"/>
  <c r="N91" i="2"/>
  <c r="Y91" i="2" s="1"/>
  <c r="N92" i="2"/>
  <c r="N93" i="2"/>
  <c r="N94" i="2"/>
  <c r="N95" i="2"/>
  <c r="N96" i="2"/>
  <c r="N97" i="2"/>
  <c r="N98" i="2"/>
  <c r="N99" i="2"/>
  <c r="Y99" i="2" s="1"/>
  <c r="X99" i="3" s="1"/>
  <c r="N100" i="2"/>
  <c r="N101" i="2"/>
  <c r="Y101" i="2" s="1"/>
  <c r="X101" i="3" s="1"/>
  <c r="N102" i="2"/>
  <c r="N103" i="2"/>
  <c r="Y53" i="2" l="1"/>
  <c r="X53" i="3" s="1"/>
  <c r="Y25" i="2"/>
  <c r="X25" i="3" s="1"/>
  <c r="Y12" i="2"/>
  <c r="Y77" i="2"/>
  <c r="X77" i="3" s="1"/>
  <c r="Y98" i="2"/>
  <c r="X98" i="3" s="1"/>
  <c r="Y45" i="2"/>
  <c r="X45" i="3" s="1"/>
  <c r="Y24" i="2"/>
  <c r="X24" i="3" s="1"/>
  <c r="Y65" i="2"/>
  <c r="X65" i="3" s="1"/>
  <c r="Y42" i="2"/>
  <c r="X42" i="3" s="1"/>
  <c r="Y56" i="2"/>
  <c r="Z56" i="2" s="1"/>
  <c r="Y59" i="2"/>
  <c r="X59" i="3" s="1"/>
  <c r="Y23" i="2"/>
  <c r="X23" i="3" s="1"/>
  <c r="Y48" i="2"/>
  <c r="X48" i="3" s="1"/>
  <c r="Y84" i="2"/>
  <c r="X84" i="3" s="1"/>
  <c r="Y93" i="2"/>
  <c r="X93" i="3" s="1"/>
  <c r="Y90" i="2"/>
  <c r="X90" i="3" s="1"/>
  <c r="Z13" i="2"/>
  <c r="X13" i="3"/>
  <c r="Z29" i="2"/>
  <c r="X29" i="3"/>
  <c r="Z21" i="2"/>
  <c r="X21" i="3"/>
  <c r="Z17" i="2"/>
  <c r="X17" i="3"/>
  <c r="Z74" i="2"/>
  <c r="X74" i="3"/>
  <c r="Z32" i="2"/>
  <c r="X32" i="3"/>
  <c r="Z12" i="2"/>
  <c r="X12" i="3"/>
  <c r="Z91" i="2"/>
  <c r="X91" i="3"/>
  <c r="X50" i="3"/>
  <c r="Z46" i="2"/>
  <c r="X46" i="3"/>
  <c r="W65" i="7"/>
  <c r="W64" i="7"/>
  <c r="M48" i="7"/>
  <c r="D61" i="7"/>
  <c r="M61" i="7" s="1"/>
  <c r="M60" i="7"/>
  <c r="D59" i="7"/>
  <c r="M59" i="7" s="1"/>
  <c r="M58" i="7"/>
  <c r="D63" i="7"/>
  <c r="M63" i="7" s="1"/>
  <c r="M62" i="7"/>
  <c r="Y100" i="2"/>
  <c r="W63" i="7"/>
  <c r="W62" i="7"/>
  <c r="Y62" i="7" s="1"/>
  <c r="Y97" i="2"/>
  <c r="W61" i="7"/>
  <c r="W59" i="7"/>
  <c r="W58" i="7"/>
  <c r="W49" i="7"/>
  <c r="W48" i="7"/>
  <c r="W60" i="7"/>
  <c r="Y60" i="7" s="1"/>
  <c r="D65" i="7"/>
  <c r="M65" i="7" s="1"/>
  <c r="X64" i="7" s="1"/>
  <c r="M64" i="7"/>
  <c r="D49" i="7"/>
  <c r="M49" i="7" s="1"/>
  <c r="M66" i="7"/>
  <c r="X66" i="7"/>
  <c r="Y95" i="2"/>
  <c r="X95" i="3" s="1"/>
  <c r="Y86" i="2"/>
  <c r="X86" i="3" s="1"/>
  <c r="Y78" i="2"/>
  <c r="X78" i="3" s="1"/>
  <c r="Y58" i="2"/>
  <c r="Y76" i="2"/>
  <c r="X76" i="3" s="1"/>
  <c r="M54" i="3"/>
  <c r="M38" i="3"/>
  <c r="Y38" i="3" s="1"/>
  <c r="M30" i="3"/>
  <c r="Y30" i="3" s="1"/>
  <c r="M22" i="3"/>
  <c r="Y22" i="3" s="1"/>
  <c r="M28" i="3"/>
  <c r="M12" i="3"/>
  <c r="M16" i="3"/>
  <c r="M14" i="3"/>
  <c r="Y14" i="3" s="1"/>
  <c r="M70" i="3"/>
  <c r="Y70" i="3" s="1"/>
  <c r="M58" i="3"/>
  <c r="M52" i="3"/>
  <c r="Y52" i="3" s="1"/>
  <c r="M50" i="3"/>
  <c r="Y50" i="3" s="1"/>
  <c r="M34" i="3"/>
  <c r="Y34" i="3" s="1"/>
  <c r="M26" i="3"/>
  <c r="Y26" i="3" s="1"/>
  <c r="M18" i="3"/>
  <c r="Y18" i="3" s="1"/>
  <c r="M8" i="7"/>
  <c r="M7" i="7"/>
  <c r="W8" i="7"/>
  <c r="W7" i="7"/>
  <c r="Z30" i="2"/>
  <c r="Z101" i="2"/>
  <c r="Z75" i="2"/>
  <c r="Z33" i="2"/>
  <c r="Z25" i="2"/>
  <c r="Z14" i="2"/>
  <c r="Z26" i="2"/>
  <c r="Z99" i="2"/>
  <c r="Z73" i="2"/>
  <c r="Z31" i="2"/>
  <c r="Z27" i="2"/>
  <c r="Z15" i="2"/>
  <c r="Y89" i="2"/>
  <c r="Y81" i="2"/>
  <c r="Y41" i="2"/>
  <c r="X41" i="3" s="1"/>
  <c r="M99" i="3"/>
  <c r="Y99" i="3" s="1"/>
  <c r="M93" i="3"/>
  <c r="M72" i="3"/>
  <c r="Y72" i="3" s="1"/>
  <c r="M55" i="3"/>
  <c r="M31" i="3"/>
  <c r="Y31" i="3" s="1"/>
  <c r="M103" i="3"/>
  <c r="Y72" i="2"/>
  <c r="X72" i="3" s="1"/>
  <c r="M100" i="3"/>
  <c r="Y100" i="3" s="1"/>
  <c r="M73" i="3"/>
  <c r="Y73" i="3" s="1"/>
  <c r="Y96" i="2"/>
  <c r="X96" i="3" s="1"/>
  <c r="Y80" i="2"/>
  <c r="X80" i="3" s="1"/>
  <c r="Y55" i="2"/>
  <c r="X55" i="3" s="1"/>
  <c r="Y51" i="2"/>
  <c r="X51" i="3" s="1"/>
  <c r="Y16" i="2"/>
  <c r="X16" i="3" s="1"/>
  <c r="M71" i="3"/>
  <c r="Y71" i="3" s="1"/>
  <c r="M56" i="3"/>
  <c r="M47" i="3"/>
  <c r="Y47" i="3" s="1"/>
  <c r="M46" i="3"/>
  <c r="M44" i="3"/>
  <c r="Y44" i="3" s="1"/>
  <c r="M32" i="3"/>
  <c r="Y32" i="3" s="1"/>
  <c r="Y94" i="2"/>
  <c r="X94" i="3" s="1"/>
  <c r="Y57" i="2"/>
  <c r="X57" i="3" s="1"/>
  <c r="Y54" i="2"/>
  <c r="X54" i="3" s="1"/>
  <c r="Y22" i="2"/>
  <c r="X22" i="3" s="1"/>
  <c r="M101" i="3"/>
  <c r="Y101" i="3" s="1"/>
  <c r="M68" i="3"/>
  <c r="Y68" i="3" s="1"/>
  <c r="M62" i="3"/>
  <c r="Y62" i="3" s="1"/>
  <c r="M60" i="3"/>
  <c r="M53" i="3"/>
  <c r="Y53" i="3" s="1"/>
  <c r="M42" i="3"/>
  <c r="Y42" i="3" s="1"/>
  <c r="M36" i="3"/>
  <c r="Y36" i="3" s="1"/>
  <c r="M29" i="3"/>
  <c r="Y29" i="3" s="1"/>
  <c r="M21" i="3"/>
  <c r="Y21" i="3" s="1"/>
  <c r="M20" i="3"/>
  <c r="Y20" i="3" s="1"/>
  <c r="Y92" i="2"/>
  <c r="Y85" i="2"/>
  <c r="Y82" i="2"/>
  <c r="M98" i="3"/>
  <c r="Z90" i="2"/>
  <c r="Z88" i="2"/>
  <c r="Z87" i="2"/>
  <c r="Z83" i="2"/>
  <c r="Z84" i="2"/>
  <c r="Y79" i="2"/>
  <c r="X79" i="3" s="1"/>
  <c r="Y64" i="2"/>
  <c r="X64" i="3" s="1"/>
  <c r="Y60" i="2"/>
  <c r="X60" i="3" s="1"/>
  <c r="Z69" i="2"/>
  <c r="Z65" i="2"/>
  <c r="Z61" i="2"/>
  <c r="Z71" i="2"/>
  <c r="Z67" i="2"/>
  <c r="Z63" i="2"/>
  <c r="Z70" i="2"/>
  <c r="Z62" i="2"/>
  <c r="Y68" i="2"/>
  <c r="X68" i="3" s="1"/>
  <c r="M66" i="3"/>
  <c r="Y66" i="3" s="1"/>
  <c r="M69" i="3"/>
  <c r="Y69" i="3" s="1"/>
  <c r="M64" i="3"/>
  <c r="Y66" i="2"/>
  <c r="X66" i="3" s="1"/>
  <c r="Y44" i="2"/>
  <c r="Y39" i="2"/>
  <c r="X39" i="3" s="1"/>
  <c r="Y35" i="2"/>
  <c r="Y34" i="2"/>
  <c r="X34" i="3" s="1"/>
  <c r="Z53" i="2"/>
  <c r="Z52" i="2"/>
  <c r="M48" i="3"/>
  <c r="Y49" i="2"/>
  <c r="X49" i="3" s="1"/>
  <c r="Y47" i="2"/>
  <c r="X47" i="3" s="1"/>
  <c r="M45" i="3"/>
  <c r="Z40" i="2"/>
  <c r="Z42" i="2"/>
  <c r="M39" i="3"/>
  <c r="Y39" i="3" s="1"/>
  <c r="M40" i="3"/>
  <c r="Y40" i="3" s="1"/>
  <c r="Y43" i="2"/>
  <c r="X43" i="3" s="1"/>
  <c r="Z37" i="2"/>
  <c r="Z36" i="2"/>
  <c r="Y38" i="2"/>
  <c r="X38" i="3" s="1"/>
  <c r="M37" i="3"/>
  <c r="Y37" i="3" s="1"/>
  <c r="X28" i="3"/>
  <c r="M24" i="3"/>
  <c r="M23" i="3"/>
  <c r="Y23" i="3" s="1"/>
  <c r="Y18" i="2"/>
  <c r="X18" i="3" s="1"/>
  <c r="Z22" i="2"/>
  <c r="Z19" i="2"/>
  <c r="Z23" i="2"/>
  <c r="Z20" i="2"/>
  <c r="Z11" i="2"/>
  <c r="M11" i="3"/>
  <c r="Y11" i="3" s="1"/>
  <c r="M102" i="3"/>
  <c r="Y102" i="2"/>
  <c r="X102" i="3" s="1"/>
  <c r="M67" i="3"/>
  <c r="Y67" i="3" s="1"/>
  <c r="M59" i="3"/>
  <c r="M51" i="3"/>
  <c r="M43" i="3"/>
  <c r="M35" i="3"/>
  <c r="M27" i="3"/>
  <c r="Y27" i="3" s="1"/>
  <c r="M19" i="3"/>
  <c r="Y19" i="3" s="1"/>
  <c r="M65" i="3"/>
  <c r="Y65" i="3" s="1"/>
  <c r="M57" i="3"/>
  <c r="M49" i="3"/>
  <c r="M41" i="3"/>
  <c r="M33" i="3"/>
  <c r="Y33" i="3" s="1"/>
  <c r="M25" i="3"/>
  <c r="Y25" i="3" s="1"/>
  <c r="M17" i="3"/>
  <c r="Y17" i="3" s="1"/>
  <c r="M15" i="3"/>
  <c r="Y15" i="3" s="1"/>
  <c r="M61" i="3"/>
  <c r="Y61" i="3" s="1"/>
  <c r="M63" i="3"/>
  <c r="Y63" i="3" s="1"/>
  <c r="M13" i="3"/>
  <c r="Y13" i="3" s="1"/>
  <c r="Y103" i="2"/>
  <c r="X103" i="3" s="1"/>
  <c r="Z77" i="2" l="1"/>
  <c r="Y98" i="3"/>
  <c r="Z98" i="2"/>
  <c r="Y43" i="3"/>
  <c r="Y45" i="3"/>
  <c r="Z45" i="2"/>
  <c r="Y12" i="3"/>
  <c r="Y24" i="3"/>
  <c r="Y28" i="3"/>
  <c r="Z24" i="2"/>
  <c r="Y51" i="3"/>
  <c r="Y16" i="3"/>
  <c r="Z39" i="2"/>
  <c r="Z80" i="2"/>
  <c r="Z95" i="2"/>
  <c r="Z48" i="2"/>
  <c r="Y57" i="3"/>
  <c r="Y59" i="3"/>
  <c r="Z59" i="2"/>
  <c r="X56" i="3"/>
  <c r="Y56" i="3" s="1"/>
  <c r="Z54" i="2"/>
  <c r="Y54" i="3"/>
  <c r="Y60" i="3"/>
  <c r="Y64" i="3"/>
  <c r="Y49" i="3"/>
  <c r="Y46" i="3"/>
  <c r="Y48" i="3"/>
  <c r="Z78" i="2"/>
  <c r="Y55" i="3"/>
  <c r="Y103" i="3"/>
  <c r="Y102" i="3"/>
  <c r="Y93" i="3"/>
  <c r="Z93" i="2"/>
  <c r="X48" i="7"/>
  <c r="Z100" i="2"/>
  <c r="X100" i="3"/>
  <c r="Z35" i="2"/>
  <c r="X35" i="3"/>
  <c r="Y35" i="3" s="1"/>
  <c r="Z86" i="2"/>
  <c r="Y41" i="3"/>
  <c r="Z92" i="2"/>
  <c r="X92" i="3"/>
  <c r="Z81" i="2"/>
  <c r="X81" i="3"/>
  <c r="Z97" i="2"/>
  <c r="X97" i="3"/>
  <c r="Z82" i="2"/>
  <c r="X82" i="3"/>
  <c r="Z89" i="2"/>
  <c r="X89" i="3"/>
  <c r="Z44" i="2"/>
  <c r="X44" i="3"/>
  <c r="Z58" i="2"/>
  <c r="X58" i="3"/>
  <c r="Y58" i="3" s="1"/>
  <c r="Z85" i="2"/>
  <c r="X85" i="3"/>
  <c r="X58" i="7"/>
  <c r="Z34" i="2"/>
  <c r="Z79" i="2"/>
  <c r="X62" i="7"/>
  <c r="Z64" i="2"/>
  <c r="X60" i="7"/>
  <c r="Z76" i="2"/>
  <c r="X7" i="7"/>
  <c r="X8" i="7"/>
  <c r="Z60" i="2"/>
  <c r="Z103" i="2"/>
  <c r="Z16" i="2"/>
  <c r="Z96" i="2"/>
  <c r="Z51" i="2"/>
  <c r="Z18" i="2"/>
  <c r="Z57" i="2"/>
  <c r="Z55" i="2"/>
  <c r="Z72" i="2"/>
  <c r="Z94" i="2"/>
  <c r="Z41" i="2"/>
  <c r="Z66" i="2"/>
  <c r="Z68" i="2"/>
  <c r="Z47" i="2"/>
  <c r="Z49" i="2"/>
  <c r="Z43" i="2"/>
  <c r="Z38" i="2"/>
  <c r="Z102" i="2"/>
  <c r="P105" i="2" l="1"/>
  <c r="P106" i="2" s="1"/>
  <c r="Q105" i="2"/>
  <c r="Q106" i="2" s="1"/>
  <c r="R105" i="2"/>
  <c r="R106" i="2" s="1"/>
  <c r="S105" i="2"/>
  <c r="S106" i="2" s="1"/>
  <c r="T105" i="2"/>
  <c r="T106" i="2" s="1"/>
  <c r="U105" i="2"/>
  <c r="U106" i="2" s="1"/>
  <c r="V105" i="2"/>
  <c r="V106" i="2" s="1"/>
  <c r="W105" i="2"/>
  <c r="W106" i="2" s="1"/>
  <c r="O105" i="2"/>
  <c r="O106" i="2" s="1"/>
  <c r="F105" i="2"/>
  <c r="F106" i="2" s="1"/>
  <c r="G105" i="2"/>
  <c r="G106" i="2" s="1"/>
  <c r="H105" i="2"/>
  <c r="H106" i="2" s="1"/>
  <c r="I105" i="2"/>
  <c r="I106" i="2" s="1"/>
  <c r="J105" i="2"/>
  <c r="J106" i="2" s="1"/>
  <c r="K105" i="2"/>
  <c r="K106" i="2" s="1"/>
  <c r="L105" i="2"/>
  <c r="L106" i="2" s="1"/>
  <c r="M105" i="2"/>
  <c r="M106" i="2" s="1"/>
  <c r="E105" i="2"/>
  <c r="E106" i="2" s="1"/>
  <c r="X10" i="2"/>
  <c r="A10" i="3"/>
  <c r="B10" i="3"/>
  <c r="C10" i="3"/>
  <c r="D4" i="3" l="1"/>
  <c r="T76" i="5"/>
  <c r="R76" i="5"/>
  <c r="Q76" i="5"/>
  <c r="Q30" i="5"/>
  <c r="R30" i="5"/>
  <c r="S30" i="5"/>
  <c r="T30" i="5"/>
  <c r="Q48" i="5"/>
  <c r="R48" i="5"/>
  <c r="S48" i="5"/>
  <c r="T48" i="5"/>
  <c r="Q56" i="5"/>
  <c r="R56" i="5"/>
  <c r="S56" i="5"/>
  <c r="T56" i="5"/>
  <c r="Q41" i="5"/>
  <c r="R41" i="5"/>
  <c r="S41" i="5"/>
  <c r="T41" i="5"/>
  <c r="Q54" i="5"/>
  <c r="R54" i="5"/>
  <c r="S54" i="5"/>
  <c r="T54" i="5"/>
  <c r="Q53" i="5"/>
  <c r="R53" i="5"/>
  <c r="S53" i="5"/>
  <c r="T53" i="5"/>
  <c r="Q29" i="5"/>
  <c r="R29" i="5"/>
  <c r="S29" i="5"/>
  <c r="T29" i="5"/>
  <c r="Q46" i="5"/>
  <c r="R46" i="5"/>
  <c r="S46" i="5"/>
  <c r="T46" i="5"/>
  <c r="Q50" i="5"/>
  <c r="R50" i="5"/>
  <c r="S50" i="5"/>
  <c r="T50" i="5"/>
  <c r="Q34" i="5"/>
  <c r="R34" i="5"/>
  <c r="S34" i="5"/>
  <c r="T34" i="5"/>
  <c r="Q42" i="5"/>
  <c r="R42" i="5"/>
  <c r="S42" i="5"/>
  <c r="T42" i="5"/>
  <c r="Q31" i="5"/>
  <c r="R31" i="5"/>
  <c r="S31" i="5"/>
  <c r="T31" i="5"/>
  <c r="Q39" i="5"/>
  <c r="R39" i="5"/>
  <c r="S39" i="5"/>
  <c r="T39" i="5"/>
  <c r="Q55" i="5"/>
  <c r="R55" i="5"/>
  <c r="S55" i="5"/>
  <c r="T55" i="5"/>
  <c r="Q37" i="5"/>
  <c r="R37" i="5"/>
  <c r="S37" i="5"/>
  <c r="T37" i="5"/>
  <c r="Q26" i="5"/>
  <c r="R26" i="5"/>
  <c r="S26" i="5"/>
  <c r="T26" i="5"/>
  <c r="Q40" i="5"/>
  <c r="R40" i="5"/>
  <c r="S40" i="5"/>
  <c r="T40" i="5"/>
  <c r="Q44" i="5"/>
  <c r="R44" i="5"/>
  <c r="S44" i="5"/>
  <c r="T44" i="5"/>
  <c r="Q51" i="5"/>
  <c r="R51" i="5"/>
  <c r="S51" i="5"/>
  <c r="T51" i="5"/>
  <c r="Q35" i="5"/>
  <c r="R35" i="5"/>
  <c r="S35" i="5"/>
  <c r="T35" i="5"/>
  <c r="Q27" i="5"/>
  <c r="R27" i="5"/>
  <c r="S27" i="5"/>
  <c r="T27" i="5"/>
  <c r="Q28" i="5"/>
  <c r="R28" i="5"/>
  <c r="S28" i="5"/>
  <c r="T28" i="5"/>
  <c r="Q57" i="5"/>
  <c r="R57" i="5"/>
  <c r="S57" i="5"/>
  <c r="T57" i="5"/>
  <c r="Q52" i="5"/>
  <c r="R52" i="5"/>
  <c r="S52" i="5"/>
  <c r="T52" i="5"/>
  <c r="Q32" i="5"/>
  <c r="R32" i="5"/>
  <c r="S32" i="5"/>
  <c r="T32" i="5"/>
  <c r="Q38" i="5"/>
  <c r="R38" i="5"/>
  <c r="S38" i="5"/>
  <c r="T38" i="5"/>
  <c r="Q36" i="5"/>
  <c r="R36" i="5"/>
  <c r="S36" i="5"/>
  <c r="T36" i="5"/>
  <c r="Q33" i="5"/>
  <c r="R33" i="5"/>
  <c r="S33" i="5"/>
  <c r="T33" i="5"/>
  <c r="Q43" i="5"/>
  <c r="R43" i="5"/>
  <c r="S43" i="5"/>
  <c r="T43" i="5"/>
  <c r="Q49" i="5"/>
  <c r="R49" i="5"/>
  <c r="S49" i="5"/>
  <c r="T49" i="5"/>
  <c r="Q25" i="5"/>
  <c r="R25" i="5"/>
  <c r="S25" i="5"/>
  <c r="T25" i="5"/>
  <c r="Q45" i="5"/>
  <c r="R45" i="5"/>
  <c r="S45" i="5"/>
  <c r="T45" i="5"/>
  <c r="Q67" i="5"/>
  <c r="R67" i="5"/>
  <c r="S67" i="5"/>
  <c r="T67" i="5"/>
  <c r="Q65" i="5"/>
  <c r="R65" i="5"/>
  <c r="S65" i="5"/>
  <c r="T65" i="5"/>
  <c r="Q82" i="5"/>
  <c r="R82" i="5"/>
  <c r="S82" i="5"/>
  <c r="T82" i="5"/>
  <c r="Q77" i="5"/>
  <c r="R77" i="5"/>
  <c r="S77" i="5"/>
  <c r="T77" i="5"/>
  <c r="Q68" i="5"/>
  <c r="R68" i="5"/>
  <c r="S68" i="5"/>
  <c r="T68" i="5"/>
  <c r="Q66" i="5"/>
  <c r="R66" i="5"/>
  <c r="S66" i="5"/>
  <c r="T66" i="5"/>
  <c r="Q75" i="5"/>
  <c r="R75" i="5"/>
  <c r="S75" i="5"/>
  <c r="T75" i="5"/>
  <c r="Q81" i="5"/>
  <c r="R81" i="5"/>
  <c r="S81" i="5"/>
  <c r="T81" i="5"/>
  <c r="Q73" i="5"/>
  <c r="R73" i="5"/>
  <c r="S73" i="5"/>
  <c r="T73" i="5"/>
  <c r="Q80" i="5"/>
  <c r="R80" i="5"/>
  <c r="S80" i="5"/>
  <c r="T80" i="5"/>
  <c r="Q72" i="5"/>
  <c r="R72" i="5"/>
  <c r="S72" i="5"/>
  <c r="T72" i="5"/>
  <c r="Q79" i="5"/>
  <c r="R79" i="5"/>
  <c r="S79" i="5"/>
  <c r="T79" i="5"/>
  <c r="Q74" i="5"/>
  <c r="R74" i="5"/>
  <c r="S74" i="5"/>
  <c r="T74" i="5"/>
  <c r="Q78" i="5"/>
  <c r="R78" i="5"/>
  <c r="S78" i="5"/>
  <c r="T78" i="5"/>
  <c r="Q71" i="5"/>
  <c r="R71" i="5"/>
  <c r="S71" i="5"/>
  <c r="T71" i="5"/>
  <c r="Q64" i="5"/>
  <c r="R64" i="5"/>
  <c r="S64" i="5"/>
  <c r="T64" i="5"/>
  <c r="Q84" i="5"/>
  <c r="R84" i="5"/>
  <c r="S84" i="5"/>
  <c r="T84" i="5"/>
  <c r="Q70" i="5"/>
  <c r="R70" i="5"/>
  <c r="S70" i="5"/>
  <c r="T70" i="5"/>
  <c r="Q69" i="5"/>
  <c r="R69" i="5"/>
  <c r="S69" i="5"/>
  <c r="T69" i="5"/>
  <c r="Q83" i="5"/>
  <c r="R83" i="5"/>
  <c r="S83" i="5"/>
  <c r="T83" i="5"/>
  <c r="Q86" i="5"/>
  <c r="R86" i="5"/>
  <c r="S86" i="5"/>
  <c r="T47" i="5"/>
  <c r="Q47" i="5"/>
  <c r="R47" i="5"/>
  <c r="S47" i="5"/>
  <c r="Q13" i="5"/>
  <c r="R13" i="5"/>
  <c r="S13" i="5"/>
  <c r="T13" i="5"/>
  <c r="Q16" i="5"/>
  <c r="R16" i="5"/>
  <c r="S16" i="5"/>
  <c r="T16" i="5"/>
  <c r="Q11" i="5"/>
  <c r="R11" i="5"/>
  <c r="S11" i="5"/>
  <c r="T11" i="5"/>
  <c r="Q7" i="5"/>
  <c r="R7" i="5"/>
  <c r="S7" i="5"/>
  <c r="T7" i="5"/>
  <c r="Q5" i="5"/>
  <c r="R5" i="5"/>
  <c r="S5" i="5"/>
  <c r="T5" i="5"/>
  <c r="Q12" i="5"/>
  <c r="R12" i="5"/>
  <c r="S12" i="5"/>
  <c r="T12" i="5"/>
  <c r="Q14" i="5"/>
  <c r="R14" i="5"/>
  <c r="S14" i="5"/>
  <c r="T14" i="5"/>
  <c r="Q4" i="5"/>
  <c r="R4" i="5"/>
  <c r="S4" i="5"/>
  <c r="T4" i="5"/>
  <c r="Q19" i="5"/>
  <c r="R19" i="5"/>
  <c r="S19" i="5"/>
  <c r="T19" i="5"/>
  <c r="Q20" i="5"/>
  <c r="R20" i="5"/>
  <c r="S20" i="5"/>
  <c r="T20" i="5"/>
  <c r="Q9" i="5"/>
  <c r="R9" i="5"/>
  <c r="S9" i="5"/>
  <c r="T9" i="5"/>
  <c r="Q10" i="5"/>
  <c r="R10" i="5"/>
  <c r="S10" i="5"/>
  <c r="T10" i="5"/>
  <c r="Q17" i="5"/>
  <c r="R17" i="5"/>
  <c r="S17" i="5"/>
  <c r="T17" i="5"/>
  <c r="Q15" i="5"/>
  <c r="R15" i="5"/>
  <c r="S15" i="5"/>
  <c r="T15" i="5"/>
  <c r="Q18" i="5"/>
  <c r="R18" i="5"/>
  <c r="S18" i="5"/>
  <c r="T18" i="5"/>
  <c r="Q8" i="5"/>
  <c r="R8" i="5"/>
  <c r="S8" i="5"/>
  <c r="T8" i="5"/>
  <c r="Q22" i="5"/>
  <c r="R22" i="5"/>
  <c r="S22" i="5"/>
  <c r="T6" i="5"/>
  <c r="S6" i="5"/>
  <c r="R6" i="5"/>
  <c r="Q6" i="5"/>
  <c r="V9" i="3"/>
  <c r="U9" i="3"/>
  <c r="T9" i="3"/>
  <c r="S9" i="3"/>
  <c r="R9" i="3"/>
  <c r="Q9" i="3"/>
  <c r="P9" i="3"/>
  <c r="O9" i="3"/>
  <c r="N9" i="3"/>
  <c r="E9" i="3"/>
  <c r="F9" i="3"/>
  <c r="G9" i="3"/>
  <c r="H9" i="3"/>
  <c r="I9" i="3"/>
  <c r="J9" i="3"/>
  <c r="K9" i="3"/>
  <c r="L9" i="3"/>
  <c r="D9" i="3"/>
  <c r="V8" i="3"/>
  <c r="U8" i="3"/>
  <c r="T8" i="3"/>
  <c r="S8" i="3"/>
  <c r="R8" i="3"/>
  <c r="Q8" i="3"/>
  <c r="P8" i="3"/>
  <c r="O8" i="3"/>
  <c r="N8" i="3"/>
  <c r="V7" i="3"/>
  <c r="U7" i="3"/>
  <c r="T7" i="3"/>
  <c r="S7" i="3"/>
  <c r="R7" i="3"/>
  <c r="Q7" i="3"/>
  <c r="P7" i="3"/>
  <c r="O7" i="3"/>
  <c r="N7" i="3"/>
  <c r="D8" i="3"/>
  <c r="E8" i="3"/>
  <c r="F8" i="3"/>
  <c r="G8" i="3"/>
  <c r="H8" i="3"/>
  <c r="I8" i="3"/>
  <c r="J8" i="3"/>
  <c r="K8" i="3"/>
  <c r="L8" i="3"/>
  <c r="E7" i="3"/>
  <c r="F7" i="3"/>
  <c r="G7" i="3"/>
  <c r="H7" i="3"/>
  <c r="I7" i="3"/>
  <c r="J7" i="3"/>
  <c r="K7" i="3"/>
  <c r="L7" i="3"/>
  <c r="D7" i="3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4" i="5"/>
  <c r="N10" i="2"/>
  <c r="AB90" i="3" l="1"/>
  <c r="AE90" i="3" s="1"/>
  <c r="AB97" i="3"/>
  <c r="AE97" i="3" s="1"/>
  <c r="L10" i="3"/>
  <c r="L105" i="3" s="1"/>
  <c r="L106" i="3" s="1"/>
  <c r="L107" i="3" s="1"/>
  <c r="H10" i="3"/>
  <c r="H105" i="3" s="1"/>
  <c r="H106" i="3" s="1"/>
  <c r="H107" i="3" s="1"/>
  <c r="N10" i="3"/>
  <c r="N105" i="3" s="1"/>
  <c r="N106" i="3" s="1"/>
  <c r="N107" i="3" s="1"/>
  <c r="R10" i="3"/>
  <c r="R105" i="3" s="1"/>
  <c r="R106" i="3" s="1"/>
  <c r="R107" i="3" s="1"/>
  <c r="V10" i="3"/>
  <c r="V105" i="3" s="1"/>
  <c r="V106" i="3" s="1"/>
  <c r="V107" i="3" s="1"/>
  <c r="K10" i="3"/>
  <c r="K105" i="3" s="1"/>
  <c r="K106" i="3" s="1"/>
  <c r="K107" i="3" s="1"/>
  <c r="G10" i="3"/>
  <c r="G105" i="3" s="1"/>
  <c r="G106" i="3" s="1"/>
  <c r="G107" i="3" s="1"/>
  <c r="O10" i="3"/>
  <c r="O105" i="3" s="1"/>
  <c r="O106" i="3" s="1"/>
  <c r="O107" i="3" s="1"/>
  <c r="S10" i="3"/>
  <c r="S105" i="3" s="1"/>
  <c r="S106" i="3" s="1"/>
  <c r="S107" i="3" s="1"/>
  <c r="J10" i="3"/>
  <c r="J105" i="3" s="1"/>
  <c r="J106" i="3" s="1"/>
  <c r="J107" i="3" s="1"/>
  <c r="F10" i="3"/>
  <c r="F105" i="3" s="1"/>
  <c r="F106" i="3" s="1"/>
  <c r="F107" i="3" s="1"/>
  <c r="P10" i="3"/>
  <c r="P105" i="3" s="1"/>
  <c r="P106" i="3" s="1"/>
  <c r="P107" i="3" s="1"/>
  <c r="T10" i="3"/>
  <c r="T105" i="3" s="1"/>
  <c r="T106" i="3" s="1"/>
  <c r="T107" i="3" s="1"/>
  <c r="D10" i="3"/>
  <c r="I10" i="3"/>
  <c r="I105" i="3" s="1"/>
  <c r="I106" i="3" s="1"/>
  <c r="I107" i="3" s="1"/>
  <c r="E10" i="3"/>
  <c r="E105" i="3" s="1"/>
  <c r="E106" i="3" s="1"/>
  <c r="E107" i="3" s="1"/>
  <c r="Q10" i="3"/>
  <c r="Q105" i="3" s="1"/>
  <c r="Q106" i="3" s="1"/>
  <c r="Q107" i="3" s="1"/>
  <c r="U10" i="3"/>
  <c r="U105" i="3" s="1"/>
  <c r="U106" i="3" s="1"/>
  <c r="U107" i="3" s="1"/>
  <c r="AC102" i="3"/>
  <c r="AG102" i="3" s="1"/>
  <c r="AD55" i="3"/>
  <c r="AB55" i="3"/>
  <c r="AE55" i="3" s="1"/>
  <c r="AB53" i="3"/>
  <c r="AE53" i="3" s="1"/>
  <c r="AD53" i="3"/>
  <c r="AI53" i="3" s="1"/>
  <c r="AB49" i="3"/>
  <c r="AE49" i="3" s="1"/>
  <c r="AD49" i="3"/>
  <c r="AI49" i="3" s="1"/>
  <c r="AC29" i="3"/>
  <c r="AD29" i="3"/>
  <c r="AI29" i="3" s="1"/>
  <c r="AC103" i="3"/>
  <c r="AG103" i="3" s="1"/>
  <c r="AB103" i="3"/>
  <c r="AE103" i="3" s="1"/>
  <c r="AB91" i="3"/>
  <c r="AE91" i="3" s="1"/>
  <c r="AC91" i="3"/>
  <c r="AG91" i="3" s="1"/>
  <c r="AB89" i="3"/>
  <c r="AE89" i="3" s="1"/>
  <c r="AC89" i="3"/>
  <c r="AG89" i="3" s="1"/>
  <c r="AC87" i="3"/>
  <c r="AG87" i="3" s="1"/>
  <c r="AB87" i="3"/>
  <c r="AE87" i="3" s="1"/>
  <c r="AB85" i="3"/>
  <c r="AE85" i="3" s="1"/>
  <c r="AC85" i="3"/>
  <c r="AG85" i="3" s="1"/>
  <c r="AB69" i="3"/>
  <c r="AE69" i="3" s="1"/>
  <c r="AD69" i="3"/>
  <c r="AI69" i="3" s="1"/>
  <c r="AB101" i="3"/>
  <c r="AE101" i="3" s="1"/>
  <c r="AD27" i="3"/>
  <c r="AI27" i="3" s="1"/>
  <c r="AC27" i="3"/>
  <c r="AB52" i="3"/>
  <c r="AE52" i="3" s="1"/>
  <c r="AD52" i="3"/>
  <c r="AI52" i="3" s="1"/>
  <c r="AB40" i="3"/>
  <c r="AE40" i="3" s="1"/>
  <c r="AD40" i="3"/>
  <c r="AI40" i="3" s="1"/>
  <c r="AC26" i="3"/>
  <c r="AD26" i="3"/>
  <c r="AI26" i="3" s="1"/>
  <c r="AC24" i="3"/>
  <c r="AD24" i="3"/>
  <c r="AI24" i="3" s="1"/>
  <c r="AB102" i="3"/>
  <c r="AE102" i="3" s="1"/>
  <c r="AB100" i="3"/>
  <c r="AE100" i="3" s="1"/>
  <c r="AC100" i="3"/>
  <c r="AG100" i="3" s="1"/>
  <c r="AC98" i="3"/>
  <c r="AG98" i="3" s="1"/>
  <c r="AB98" i="3"/>
  <c r="AE98" i="3" s="1"/>
  <c r="AC94" i="3"/>
  <c r="AG94" i="3" s="1"/>
  <c r="AB94" i="3"/>
  <c r="AE94" i="3" s="1"/>
  <c r="AC86" i="3"/>
  <c r="AG86" i="3" s="1"/>
  <c r="AB86" i="3"/>
  <c r="AE86" i="3" s="1"/>
  <c r="AB70" i="3"/>
  <c r="AE70" i="3" s="1"/>
  <c r="AB68" i="3"/>
  <c r="AE68" i="3" s="1"/>
  <c r="AD68" i="3"/>
  <c r="AI68" i="3" s="1"/>
  <c r="AB34" i="3"/>
  <c r="AE34" i="3" s="1"/>
  <c r="AD33" i="3"/>
  <c r="AI33" i="3" s="1"/>
  <c r="AB58" i="3"/>
  <c r="AE58" i="3" s="1"/>
  <c r="AB64" i="3"/>
  <c r="AE64" i="3" s="1"/>
  <c r="Y10" i="2"/>
  <c r="AB31" i="3"/>
  <c r="AE31" i="3" s="1"/>
  <c r="AC13" i="3"/>
  <c r="AB59" i="3"/>
  <c r="AE59" i="3" s="1"/>
  <c r="AD36" i="3"/>
  <c r="AI36" i="3" s="1"/>
  <c r="AB81" i="3"/>
  <c r="AE81" i="3" s="1"/>
  <c r="AC12" i="3"/>
  <c r="AG12" i="3" s="1"/>
  <c r="AC16" i="3"/>
  <c r="AD22" i="3"/>
  <c r="AI22" i="3" s="1"/>
  <c r="AD21" i="3"/>
  <c r="AI21" i="3" s="1"/>
  <c r="AD20" i="3"/>
  <c r="AI20" i="3" s="1"/>
  <c r="AD46" i="3"/>
  <c r="AI46" i="3" s="1"/>
  <c r="AB42" i="3"/>
  <c r="AE42" i="3" s="1"/>
  <c r="AB73" i="3"/>
  <c r="AE73" i="3" s="1"/>
  <c r="AB56" i="3"/>
  <c r="AE56" i="3" s="1"/>
  <c r="AC84" i="3"/>
  <c r="AG84" i="3" s="1"/>
  <c r="AB66" i="3"/>
  <c r="AE66" i="3" s="1"/>
  <c r="AB72" i="3"/>
  <c r="AE72" i="3" s="1"/>
  <c r="AD57" i="3"/>
  <c r="AI57" i="3" s="1"/>
  <c r="AD47" i="3"/>
  <c r="AI47" i="3" s="1"/>
  <c r="AD35" i="3"/>
  <c r="AI35" i="3" s="1"/>
  <c r="AB45" i="3"/>
  <c r="AE45" i="3" s="1"/>
  <c r="AD19" i="3"/>
  <c r="AI19" i="3" s="1"/>
  <c r="AC30" i="3"/>
  <c r="AD28" i="3"/>
  <c r="AI28" i="3" s="1"/>
  <c r="I4" i="3"/>
  <c r="W8" i="3"/>
  <c r="M8" i="3"/>
  <c r="W7" i="3"/>
  <c r="M7" i="3"/>
  <c r="M90" i="3" l="1"/>
  <c r="Y90" i="3" s="1"/>
  <c r="AD90" i="3" s="1"/>
  <c r="M92" i="3"/>
  <c r="Y92" i="3" s="1"/>
  <c r="AD92" i="3" s="1"/>
  <c r="D15" i="7"/>
  <c r="M15" i="7" s="1"/>
  <c r="M14" i="7"/>
  <c r="AC90" i="3"/>
  <c r="AG90" i="3" s="1"/>
  <c r="M83" i="3"/>
  <c r="Y83" i="3" s="1"/>
  <c r="AC83" i="3" s="1"/>
  <c r="AG83" i="3" s="1"/>
  <c r="M91" i="3"/>
  <c r="Y91" i="3" s="1"/>
  <c r="M95" i="3"/>
  <c r="Y95" i="3" s="1"/>
  <c r="AD95" i="3" s="1"/>
  <c r="M88" i="3"/>
  <c r="Y88" i="3" s="1"/>
  <c r="M80" i="3"/>
  <c r="Y80" i="3" s="1"/>
  <c r="M97" i="3"/>
  <c r="Y97" i="3" s="1"/>
  <c r="AC97" i="3" s="1"/>
  <c r="AG97" i="3" s="1"/>
  <c r="M82" i="3"/>
  <c r="Y82" i="3" s="1"/>
  <c r="AC74" i="3"/>
  <c r="AG74" i="3" s="1"/>
  <c r="AC92" i="3"/>
  <c r="AG92" i="3" s="1"/>
  <c r="M75" i="3"/>
  <c r="Y75" i="3" s="1"/>
  <c r="M81" i="3"/>
  <c r="Y81" i="3" s="1"/>
  <c r="M89" i="3"/>
  <c r="Y89" i="3" s="1"/>
  <c r="AD89" i="3" s="1"/>
  <c r="M85" i="3"/>
  <c r="M86" i="3"/>
  <c r="Y86" i="3" s="1"/>
  <c r="AD86" i="3" s="1"/>
  <c r="M78" i="3"/>
  <c r="Y78" i="3" s="1"/>
  <c r="M96" i="3"/>
  <c r="Y96" i="3" s="1"/>
  <c r="AB82" i="3"/>
  <c r="AE82" i="3" s="1"/>
  <c r="AB92" i="3"/>
  <c r="AE92" i="3" s="1"/>
  <c r="M74" i="3"/>
  <c r="Y74" i="3" s="1"/>
  <c r="M94" i="3"/>
  <c r="Y94" i="3" s="1"/>
  <c r="M79" i="3"/>
  <c r="Y79" i="3" s="1"/>
  <c r="M87" i="3"/>
  <c r="Y87" i="3" s="1"/>
  <c r="AD87" i="3" s="1"/>
  <c r="M77" i="3"/>
  <c r="Y77" i="3" s="1"/>
  <c r="M84" i="3"/>
  <c r="Y84" i="3" s="1"/>
  <c r="M76" i="3"/>
  <c r="Y76" i="3" s="1"/>
  <c r="AB88" i="3"/>
  <c r="AE88" i="3" s="1"/>
  <c r="AB99" i="3"/>
  <c r="AE99" i="3" s="1"/>
  <c r="AB80" i="3"/>
  <c r="AE80" i="3" s="1"/>
  <c r="AB95" i="3"/>
  <c r="AE95" i="3" s="1"/>
  <c r="AC70" i="3"/>
  <c r="AC66" i="3"/>
  <c r="AC76" i="3"/>
  <c r="AD102" i="3"/>
  <c r="AC64" i="3"/>
  <c r="AB50" i="3"/>
  <c r="AE50" i="3" s="1"/>
  <c r="AD25" i="3"/>
  <c r="AI25" i="3" s="1"/>
  <c r="AB48" i="3"/>
  <c r="AE48" i="3" s="1"/>
  <c r="AD54" i="3"/>
  <c r="AI54" i="3" s="1"/>
  <c r="AD14" i="3"/>
  <c r="AI14" i="3" s="1"/>
  <c r="AC88" i="3"/>
  <c r="AG88" i="3" s="1"/>
  <c r="AB96" i="3"/>
  <c r="AE96" i="3" s="1"/>
  <c r="AD98" i="3"/>
  <c r="AC53" i="3"/>
  <c r="D105" i="3"/>
  <c r="D106" i="3" s="1"/>
  <c r="AC93" i="3"/>
  <c r="AG93" i="3" s="1"/>
  <c r="AC78" i="3"/>
  <c r="AB93" i="3"/>
  <c r="AE93" i="3" s="1"/>
  <c r="Z10" i="2"/>
  <c r="X10" i="3"/>
  <c r="AD97" i="3"/>
  <c r="AD91" i="3"/>
  <c r="W10" i="3"/>
  <c r="AC68" i="3"/>
  <c r="AC52" i="3"/>
  <c r="M10" i="3"/>
  <c r="AC95" i="3"/>
  <c r="AC96" i="3"/>
  <c r="AB36" i="3"/>
  <c r="AE36" i="3" s="1"/>
  <c r="AD13" i="3"/>
  <c r="AI13" i="3" s="1"/>
  <c r="AB33" i="3"/>
  <c r="AE33" i="3" s="1"/>
  <c r="AD59" i="3"/>
  <c r="AI59" i="3" s="1"/>
  <c r="AD12" i="3"/>
  <c r="AI12" i="3" s="1"/>
  <c r="AB75" i="3"/>
  <c r="AE75" i="3" s="1"/>
  <c r="AC19" i="3"/>
  <c r="AD94" i="3"/>
  <c r="AI94" i="3" s="1"/>
  <c r="AB47" i="3"/>
  <c r="AE47" i="3" s="1"/>
  <c r="AB74" i="3"/>
  <c r="AE74" i="3" s="1"/>
  <c r="AB83" i="3"/>
  <c r="AE83" i="3" s="1"/>
  <c r="AC25" i="3"/>
  <c r="AD44" i="3"/>
  <c r="AI44" i="3" s="1"/>
  <c r="AC77" i="3"/>
  <c r="AC18" i="3"/>
  <c r="AD18" i="3"/>
  <c r="AI18" i="3" s="1"/>
  <c r="AD38" i="3"/>
  <c r="AI38" i="3" s="1"/>
  <c r="AB38" i="3"/>
  <c r="AE38" i="3" s="1"/>
  <c r="AD11" i="3"/>
  <c r="AI11" i="3" s="1"/>
  <c r="AC15" i="3"/>
  <c r="AD15" i="3"/>
  <c r="AI15" i="3" s="1"/>
  <c r="AB37" i="3"/>
  <c r="AE37" i="3" s="1"/>
  <c r="AD37" i="3"/>
  <c r="AI37" i="3" s="1"/>
  <c r="AB41" i="3"/>
  <c r="AE41" i="3" s="1"/>
  <c r="AD41" i="3"/>
  <c r="AB51" i="3"/>
  <c r="AE51" i="3" s="1"/>
  <c r="AD51" i="3"/>
  <c r="AI51" i="3" s="1"/>
  <c r="AD39" i="3"/>
  <c r="AI39" i="3" s="1"/>
  <c r="AB39" i="3"/>
  <c r="AE39" i="3" s="1"/>
  <c r="AB43" i="3"/>
  <c r="AE43" i="3" s="1"/>
  <c r="AD43" i="3"/>
  <c r="AI43" i="3" s="1"/>
  <c r="AD66" i="3"/>
  <c r="AI66" i="3" s="1"/>
  <c r="AB77" i="3"/>
  <c r="AE77" i="3" s="1"/>
  <c r="AC21" i="3"/>
  <c r="AB67" i="3"/>
  <c r="AE67" i="3" s="1"/>
  <c r="AC67" i="3"/>
  <c r="AD62" i="3"/>
  <c r="AI62" i="3" s="1"/>
  <c r="AB62" i="3"/>
  <c r="AE62" i="3" s="1"/>
  <c r="AB60" i="3"/>
  <c r="AE60" i="3" s="1"/>
  <c r="AD60" i="3"/>
  <c r="AI60" i="3" s="1"/>
  <c r="AC11" i="3"/>
  <c r="AC82" i="3"/>
  <c r="AG82" i="3" s="1"/>
  <c r="AD63" i="3"/>
  <c r="AI63" i="3" s="1"/>
  <c r="AB63" i="3"/>
  <c r="AE63" i="3" s="1"/>
  <c r="AC71" i="3"/>
  <c r="AG71" i="3" s="1"/>
  <c r="AB71" i="3"/>
  <c r="AE71" i="3" s="1"/>
  <c r="AD10" i="3"/>
  <c r="AC10" i="3"/>
  <c r="AG10" i="3" s="1"/>
  <c r="AD30" i="3"/>
  <c r="AI30" i="3" s="1"/>
  <c r="AB30" i="3"/>
  <c r="AE30" i="3" s="1"/>
  <c r="AC23" i="3"/>
  <c r="AD23" i="3"/>
  <c r="AI23" i="3" s="1"/>
  <c r="AB32" i="3"/>
  <c r="AE32" i="3" s="1"/>
  <c r="AD32" i="3"/>
  <c r="AI32" i="3" s="1"/>
  <c r="AB44" i="3"/>
  <c r="AE44" i="3" s="1"/>
  <c r="AD67" i="3"/>
  <c r="AI67" i="3" s="1"/>
  <c r="AB61" i="3"/>
  <c r="AE61" i="3" s="1"/>
  <c r="AB28" i="3"/>
  <c r="AE28" i="3" s="1"/>
  <c r="AB76" i="3"/>
  <c r="AE76" i="3" s="1"/>
  <c r="AB84" i="3"/>
  <c r="AE84" i="3" s="1"/>
  <c r="AC14" i="3"/>
  <c r="AC20" i="3"/>
  <c r="AC22" i="3"/>
  <c r="AC28" i="3"/>
  <c r="AD34" i="3"/>
  <c r="AI34" i="3" s="1"/>
  <c r="AD42" i="3"/>
  <c r="AI42" i="3" s="1"/>
  <c r="AD48" i="3"/>
  <c r="AD50" i="3"/>
  <c r="AI50" i="3" s="1"/>
  <c r="AD56" i="3"/>
  <c r="AI56" i="3" s="1"/>
  <c r="AD58" i="3"/>
  <c r="AD64" i="3"/>
  <c r="AI64" i="3" s="1"/>
  <c r="AC73" i="3"/>
  <c r="AG73" i="3" s="1"/>
  <c r="AB79" i="3"/>
  <c r="AE79" i="3" s="1"/>
  <c r="AC81" i="3"/>
  <c r="AG81" i="3" s="1"/>
  <c r="AD17" i="3"/>
  <c r="AI17" i="3" s="1"/>
  <c r="AD31" i="3"/>
  <c r="AI31" i="3" s="1"/>
  <c r="AD45" i="3"/>
  <c r="AI45" i="3" s="1"/>
  <c r="AB57" i="3"/>
  <c r="AE57" i="3" s="1"/>
  <c r="AC72" i="3"/>
  <c r="AB78" i="3"/>
  <c r="AE78" i="3" s="1"/>
  <c r="AC80" i="3"/>
  <c r="AG80" i="3" s="1"/>
  <c r="AD16" i="3"/>
  <c r="AI16" i="3" s="1"/>
  <c r="AB46" i="3"/>
  <c r="AE46" i="3" s="1"/>
  <c r="AB54" i="3"/>
  <c r="AE54" i="3" s="1"/>
  <c r="AC79" i="3"/>
  <c r="AD101" i="3"/>
  <c r="AI101" i="3" s="1"/>
  <c r="AC17" i="3"/>
  <c r="AB35" i="3"/>
  <c r="AE35" i="3" s="1"/>
  <c r="AD61" i="3"/>
  <c r="AI61" i="3" s="1"/>
  <c r="AD70" i="3"/>
  <c r="AI70" i="3" s="1"/>
  <c r="AC101" i="3"/>
  <c r="AB29" i="3"/>
  <c r="AB25" i="3"/>
  <c r="AB27" i="3"/>
  <c r="AB26" i="3"/>
  <c r="AD76" i="3"/>
  <c r="Y8" i="3"/>
  <c r="Y7" i="3"/>
  <c r="Y85" i="3" l="1"/>
  <c r="AD85" i="3" s="1"/>
  <c r="W23" i="7"/>
  <c r="W22" i="7"/>
  <c r="W35" i="7"/>
  <c r="W34" i="7"/>
  <c r="W43" i="7"/>
  <c r="W42" i="7"/>
  <c r="W17" i="7"/>
  <c r="W16" i="7"/>
  <c r="W51" i="7"/>
  <c r="W50" i="7"/>
  <c r="W53" i="7"/>
  <c r="W52" i="7"/>
  <c r="D33" i="7"/>
  <c r="M33" i="7" s="1"/>
  <c r="M32" i="7"/>
  <c r="M38" i="7"/>
  <c r="D39" i="7"/>
  <c r="M39" i="7" s="1"/>
  <c r="D51" i="7"/>
  <c r="M51" i="7" s="1"/>
  <c r="X50" i="7" s="1"/>
  <c r="M50" i="7"/>
  <c r="M36" i="7"/>
  <c r="D37" i="7"/>
  <c r="M37" i="7" s="1"/>
  <c r="D17" i="7"/>
  <c r="M17" i="7" s="1"/>
  <c r="M16" i="7"/>
  <c r="M28" i="7"/>
  <c r="D29" i="7"/>
  <c r="M29" i="7" s="1"/>
  <c r="W31" i="7"/>
  <c r="W30" i="7"/>
  <c r="W45" i="7"/>
  <c r="W44" i="7"/>
  <c r="W29" i="7"/>
  <c r="W28" i="7"/>
  <c r="D25" i="7"/>
  <c r="M25" i="7" s="1"/>
  <c r="M24" i="7"/>
  <c r="D53" i="7"/>
  <c r="M53" i="7" s="1"/>
  <c r="M52" i="7"/>
  <c r="M30" i="7"/>
  <c r="D31" i="7"/>
  <c r="M31" i="7" s="1"/>
  <c r="W37" i="7"/>
  <c r="W36" i="7"/>
  <c r="W14" i="7"/>
  <c r="W15" i="7"/>
  <c r="X14" i="7" s="1"/>
  <c r="W57" i="7"/>
  <c r="W56" i="7"/>
  <c r="W21" i="7"/>
  <c r="W20" i="7"/>
  <c r="W32" i="7"/>
  <c r="W33" i="7"/>
  <c r="W24" i="7"/>
  <c r="W25" i="7"/>
  <c r="M34" i="7"/>
  <c r="D35" i="7"/>
  <c r="M35" i="7" s="1"/>
  <c r="W19" i="7"/>
  <c r="W18" i="7"/>
  <c r="W41" i="7"/>
  <c r="W40" i="7"/>
  <c r="D19" i="7"/>
  <c r="M19" i="7" s="1"/>
  <c r="M18" i="7"/>
  <c r="D23" i="7"/>
  <c r="M23" i="7" s="1"/>
  <c r="X22" i="7" s="1"/>
  <c r="M22" i="7"/>
  <c r="D55" i="7"/>
  <c r="M55" i="7" s="1"/>
  <c r="M54" i="7"/>
  <c r="M20" i="7"/>
  <c r="D21" i="7"/>
  <c r="M21" i="7" s="1"/>
  <c r="D27" i="7"/>
  <c r="M27" i="7" s="1"/>
  <c r="M26" i="7"/>
  <c r="D57" i="7"/>
  <c r="M57" i="7" s="1"/>
  <c r="X56" i="7" s="1"/>
  <c r="M56" i="7"/>
  <c r="W27" i="7"/>
  <c r="W26" i="7"/>
  <c r="W39" i="7"/>
  <c r="W38" i="7"/>
  <c r="W54" i="7"/>
  <c r="W55" i="7"/>
  <c r="D41" i="7"/>
  <c r="M41" i="7" s="1"/>
  <c r="M40" i="7"/>
  <c r="M44" i="7"/>
  <c r="D45" i="7"/>
  <c r="M45" i="7" s="1"/>
  <c r="D47" i="7"/>
  <c r="M47" i="7" s="1"/>
  <c r="M46" i="7"/>
  <c r="W47" i="7"/>
  <c r="W46" i="7"/>
  <c r="D43" i="7"/>
  <c r="M43" i="7" s="1"/>
  <c r="X42" i="7" s="1"/>
  <c r="M42" i="7"/>
  <c r="W105" i="3"/>
  <c r="Y10" i="3"/>
  <c r="M105" i="3"/>
  <c r="AC75" i="3"/>
  <c r="AD93" i="3"/>
  <c r="AD100" i="3"/>
  <c r="AI100" i="3" s="1"/>
  <c r="AD88" i="3"/>
  <c r="AC69" i="3"/>
  <c r="AC99" i="3"/>
  <c r="AC38" i="3"/>
  <c r="AC34" i="3"/>
  <c r="AC63" i="3"/>
  <c r="AC46" i="3"/>
  <c r="AC31" i="3"/>
  <c r="AC40" i="3"/>
  <c r="AD83" i="3"/>
  <c r="AD77" i="3"/>
  <c r="AD73" i="3"/>
  <c r="AI73" i="3" s="1"/>
  <c r="AC62" i="3"/>
  <c r="AC60" i="3"/>
  <c r="AC57" i="3"/>
  <c r="AC45" i="3"/>
  <c r="AC39" i="3"/>
  <c r="AC33" i="3"/>
  <c r="AC48" i="3"/>
  <c r="AD71" i="3"/>
  <c r="AI71" i="3" s="1"/>
  <c r="AD81" i="3"/>
  <c r="AC49" i="3"/>
  <c r="AC51" i="3"/>
  <c r="AC44" i="3"/>
  <c r="AC42" i="3"/>
  <c r="AC59" i="3"/>
  <c r="AC55" i="3"/>
  <c r="AC58" i="3"/>
  <c r="AD74" i="3"/>
  <c r="AC36" i="3"/>
  <c r="AD79" i="3"/>
  <c r="AD75" i="3"/>
  <c r="AD80" i="3"/>
  <c r="AC50" i="3"/>
  <c r="AC61" i="3"/>
  <c r="AD78" i="3"/>
  <c r="AD72" i="3"/>
  <c r="AI72" i="3" s="1"/>
  <c r="AD84" i="3"/>
  <c r="AC41" i="3"/>
  <c r="AC54" i="3"/>
  <c r="AC32" i="3"/>
  <c r="AC56" i="3"/>
  <c r="AC47" i="3"/>
  <c r="AC43" i="3"/>
  <c r="AD82" i="3"/>
  <c r="AC35" i="3"/>
  <c r="N105" i="2"/>
  <c r="X7" i="2"/>
  <c r="N7" i="2"/>
  <c r="X40" i="7" l="1"/>
  <c r="X18" i="7"/>
  <c r="X30" i="7"/>
  <c r="X34" i="7"/>
  <c r="X16" i="7"/>
  <c r="X44" i="7"/>
  <c r="X52" i="7"/>
  <c r="X20" i="7"/>
  <c r="X46" i="7"/>
  <c r="X36" i="7"/>
  <c r="X38" i="7"/>
  <c r="X26" i="7"/>
  <c r="X54" i="7"/>
  <c r="X28" i="7"/>
  <c r="X24" i="7"/>
  <c r="X32" i="7"/>
  <c r="Y7" i="2"/>
  <c r="Y58" i="7" l="1"/>
  <c r="Y66" i="7"/>
  <c r="Y64" i="7"/>
  <c r="Y48" i="7"/>
  <c r="Y56" i="7"/>
  <c r="Y46" i="7"/>
  <c r="Y34" i="7"/>
  <c r="Y28" i="7"/>
  <c r="Y54" i="7"/>
  <c r="Y26" i="7"/>
  <c r="Y22" i="7"/>
  <c r="Y18" i="7"/>
  <c r="Y16" i="7"/>
  <c r="Y30" i="7"/>
  <c r="Y44" i="7"/>
  <c r="Y40" i="7"/>
  <c r="Y52" i="7"/>
  <c r="Y42" i="7"/>
  <c r="Y36" i="7"/>
  <c r="Y38" i="7"/>
  <c r="Y50" i="7"/>
  <c r="Y14" i="7"/>
  <c r="Y32" i="7"/>
  <c r="Y24" i="7"/>
  <c r="Y20" i="7"/>
  <c r="W107" i="2"/>
  <c r="V107" i="2"/>
  <c r="U107" i="2"/>
  <c r="T107" i="2"/>
  <c r="S107" i="2"/>
  <c r="R107" i="2"/>
  <c r="Q107" i="2"/>
  <c r="P107" i="2"/>
  <c r="O107" i="2"/>
  <c r="M107" i="2"/>
  <c r="L107" i="2"/>
  <c r="K107" i="2"/>
  <c r="J107" i="2"/>
  <c r="I107" i="2"/>
  <c r="H107" i="2"/>
  <c r="G107" i="2"/>
  <c r="F107" i="2"/>
  <c r="E107" i="2"/>
  <c r="AD96" i="3"/>
  <c r="X8" i="2"/>
  <c r="N8" i="2"/>
  <c r="X105" i="2" l="1"/>
  <c r="AB23" i="3"/>
  <c r="AB24" i="3"/>
  <c r="AD99" i="3"/>
  <c r="AI99" i="3" s="1"/>
  <c r="AC37" i="3"/>
  <c r="AA73" i="2"/>
  <c r="AB73" i="2" s="1"/>
  <c r="AA32" i="2"/>
  <c r="AB32" i="2" s="1"/>
  <c r="AA41" i="2"/>
  <c r="AB41" i="2" s="1"/>
  <c r="AA60" i="2"/>
  <c r="AA64" i="2"/>
  <c r="AA34" i="2"/>
  <c r="AB34" i="2" s="1"/>
  <c r="AA38" i="2"/>
  <c r="AB38" i="2" s="1"/>
  <c r="AA79" i="2"/>
  <c r="AA37" i="2"/>
  <c r="AA74" i="2"/>
  <c r="AB74" i="2" s="1"/>
  <c r="AA75" i="2"/>
  <c r="AB75" i="2" s="1"/>
  <c r="AA61" i="2"/>
  <c r="AA28" i="2"/>
  <c r="AA35" i="2"/>
  <c r="AA39" i="2"/>
  <c r="AB39" i="2" s="1"/>
  <c r="AA31" i="2"/>
  <c r="AB31" i="2" s="1"/>
  <c r="AA33" i="2"/>
  <c r="AB33" i="2" s="1"/>
  <c r="AA30" i="2"/>
  <c r="AB30" i="2" s="1"/>
  <c r="AA76" i="2"/>
  <c r="AA78" i="2"/>
  <c r="AA62" i="2"/>
  <c r="AA29" i="2"/>
  <c r="AB29" i="2" s="1"/>
  <c r="AA36" i="2"/>
  <c r="AB36" i="2" s="1"/>
  <c r="AA40" i="2"/>
  <c r="AB40" i="2" s="1"/>
  <c r="AA77" i="2"/>
  <c r="AA63" i="2"/>
  <c r="AB21" i="3"/>
  <c r="AB18" i="3"/>
  <c r="AB15" i="3"/>
  <c r="AB16" i="3"/>
  <c r="AB20" i="3"/>
  <c r="AB11" i="3"/>
  <c r="AB17" i="3"/>
  <c r="AA54" i="2"/>
  <c r="AA100" i="2"/>
  <c r="AB100" i="2" s="1"/>
  <c r="AA101" i="2"/>
  <c r="AB101" i="2" s="1"/>
  <c r="AA55" i="2"/>
  <c r="AA88" i="2"/>
  <c r="AB88" i="2" s="1"/>
  <c r="AA99" i="2"/>
  <c r="AB99" i="2" s="1"/>
  <c r="AA44" i="2"/>
  <c r="AB44" i="2" s="1"/>
  <c r="AA83" i="2"/>
  <c r="AB83" i="2" s="1"/>
  <c r="AA93" i="2"/>
  <c r="AB93" i="2" s="1"/>
  <c r="AA95" i="2"/>
  <c r="AA96" i="2"/>
  <c r="AA98" i="2"/>
  <c r="AB98" i="2" s="1"/>
  <c r="AA92" i="2"/>
  <c r="AA89" i="2"/>
  <c r="AA81" i="2"/>
  <c r="AA91" i="2"/>
  <c r="AB91" i="2" s="1"/>
  <c r="AA58" i="2"/>
  <c r="AB58" i="2" s="1"/>
  <c r="AA87" i="2"/>
  <c r="AB87" i="2" s="1"/>
  <c r="AA85" i="2"/>
  <c r="AA82" i="2"/>
  <c r="AB82" i="2" s="1"/>
  <c r="AA80" i="2"/>
  <c r="AB80" i="2" s="1"/>
  <c r="AA90" i="2"/>
  <c r="AA84" i="2"/>
  <c r="AA86" i="2"/>
  <c r="AA72" i="2"/>
  <c r="AB72" i="2" s="1"/>
  <c r="AA70" i="2"/>
  <c r="AB70" i="2" s="1"/>
  <c r="AA68" i="2"/>
  <c r="AA66" i="2"/>
  <c r="AB66" i="2" s="1"/>
  <c r="AA71" i="2"/>
  <c r="AA69" i="2"/>
  <c r="AB69" i="2" s="1"/>
  <c r="AA67" i="2"/>
  <c r="AB67" i="2" s="1"/>
  <c r="AA65" i="2"/>
  <c r="AB65" i="2" s="1"/>
  <c r="AA59" i="2"/>
  <c r="AB59" i="2" s="1"/>
  <c r="AA50" i="2"/>
  <c r="AB50" i="2" s="1"/>
  <c r="AA46" i="2"/>
  <c r="AA57" i="2"/>
  <c r="AA53" i="2"/>
  <c r="AA51" i="2"/>
  <c r="AA49" i="2"/>
  <c r="AB49" i="2" s="1"/>
  <c r="AA47" i="2"/>
  <c r="AB47" i="2" s="1"/>
  <c r="AA45" i="2"/>
  <c r="AA52" i="2"/>
  <c r="AB52" i="2" s="1"/>
  <c r="AA56" i="2"/>
  <c r="AB56" i="2" s="1"/>
  <c r="AA48" i="2"/>
  <c r="AB48" i="2" s="1"/>
  <c r="AA43" i="2"/>
  <c r="AB43" i="2" s="1"/>
  <c r="AA42" i="2"/>
  <c r="AB42" i="2" s="1"/>
  <c r="AA18" i="2"/>
  <c r="AB18" i="2" s="1"/>
  <c r="AA10" i="2"/>
  <c r="AB10" i="2" s="1"/>
  <c r="AA20" i="2"/>
  <c r="AB20" i="2" s="1"/>
  <c r="AA27" i="2"/>
  <c r="AA26" i="2"/>
  <c r="AB26" i="2" s="1"/>
  <c r="AA25" i="2"/>
  <c r="Y8" i="2"/>
  <c r="AA19" i="2"/>
  <c r="AB19" i="2" s="1"/>
  <c r="AA94" i="2"/>
  <c r="AB94" i="2" s="1"/>
  <c r="AA14" i="2"/>
  <c r="AA22" i="2"/>
  <c r="AB22" i="2" s="1"/>
  <c r="AA12" i="2"/>
  <c r="AB12" i="2" s="1"/>
  <c r="AA13" i="2"/>
  <c r="AA15" i="2"/>
  <c r="AB15" i="2" s="1"/>
  <c r="AA21" i="2"/>
  <c r="AA23" i="2"/>
  <c r="AA97" i="2"/>
  <c r="AA16" i="2"/>
  <c r="AA24" i="2"/>
  <c r="AA11" i="2"/>
  <c r="AA17" i="2"/>
  <c r="AB17" i="2" s="1"/>
  <c r="D107" i="3"/>
  <c r="X107" i="2"/>
  <c r="Y107" i="2" s="1"/>
  <c r="AB27" i="2" l="1"/>
  <c r="AB60" i="2"/>
  <c r="AB57" i="2"/>
  <c r="AB25" i="2"/>
  <c r="AB28" i="2"/>
  <c r="AB53" i="2"/>
  <c r="AB51" i="2"/>
  <c r="AB16" i="2"/>
  <c r="AB96" i="2"/>
  <c r="AB62" i="2"/>
  <c r="AB61" i="2"/>
  <c r="AB64" i="2"/>
  <c r="AB35" i="2"/>
  <c r="AB63" i="2"/>
  <c r="AB37" i="2"/>
  <c r="AB45" i="2"/>
  <c r="AB46" i="2"/>
  <c r="AB14" i="2"/>
  <c r="AB13" i="2"/>
  <c r="AB24" i="2"/>
  <c r="AB23" i="2"/>
  <c r="AB90" i="2"/>
  <c r="AB89" i="2"/>
  <c r="AB86" i="2"/>
  <c r="AB92" i="2"/>
  <c r="AB84" i="2"/>
  <c r="AB79" i="2"/>
  <c r="AB85" i="2"/>
  <c r="AB81" i="2"/>
  <c r="AB68" i="2"/>
  <c r="AB11" i="2"/>
  <c r="AB12" i="3"/>
  <c r="Y105" i="2"/>
  <c r="Y105" i="3"/>
  <c r="X105" i="3"/>
  <c r="AB97" i="2"/>
  <c r="AB78" i="2"/>
  <c r="AB77" i="2"/>
  <c r="AB76" i="2"/>
  <c r="AB22" i="3"/>
  <c r="AB14" i="3"/>
  <c r="AB55" i="2"/>
  <c r="AB21" i="2"/>
  <c r="AB71" i="2"/>
  <c r="AB95" i="2"/>
  <c r="AB54" i="2"/>
  <c r="AE11" i="3"/>
  <c r="AG33" i="3"/>
  <c r="AG24" i="3"/>
  <c r="AG26" i="3"/>
  <c r="AG13" i="3"/>
  <c r="AG21" i="3"/>
  <c r="AG27" i="3"/>
  <c r="AG23" i="3"/>
  <c r="AG22" i="3"/>
  <c r="AG20" i="3"/>
  <c r="AG19" i="3"/>
  <c r="AB13" i="3"/>
  <c r="AB19" i="3"/>
  <c r="AE20" i="3" s="1"/>
  <c r="AG16" i="3"/>
  <c r="AG15" i="3"/>
  <c r="AG14" i="3"/>
  <c r="AG17" i="3"/>
  <c r="AG31" i="3"/>
  <c r="AG18" i="3"/>
  <c r="AG25" i="3"/>
  <c r="AG28" i="3"/>
  <c r="AG29" i="3"/>
  <c r="AG11" i="3"/>
  <c r="AG79" i="3"/>
  <c r="AG78" i="3"/>
  <c r="AG72" i="3"/>
  <c r="AG77" i="3"/>
  <c r="AG30" i="3"/>
  <c r="AD103" i="3"/>
  <c r="AI98" i="3" s="1"/>
  <c r="AE17" i="3" l="1"/>
  <c r="AI10" i="3"/>
  <c r="AB65" i="3" l="1"/>
  <c r="AE65" i="3" s="1"/>
  <c r="AC65" i="3"/>
  <c r="AD65" i="3"/>
  <c r="AI48" i="3" l="1"/>
  <c r="AI55" i="3"/>
  <c r="AI58" i="3"/>
  <c r="AI41" i="3"/>
  <c r="AI92" i="3"/>
  <c r="AI95" i="3"/>
  <c r="AI77" i="3"/>
  <c r="AI89" i="3"/>
  <c r="AI76" i="3"/>
  <c r="AI84" i="3"/>
  <c r="AI90" i="3"/>
  <c r="AI85" i="3"/>
  <c r="AI82" i="3"/>
  <c r="AI74" i="3"/>
  <c r="AI86" i="3"/>
  <c r="AI78" i="3"/>
  <c r="AI81" i="3"/>
  <c r="AG67" i="3"/>
  <c r="AG36" i="3"/>
  <c r="AG39" i="3"/>
  <c r="AG40" i="3"/>
  <c r="AG51" i="3"/>
  <c r="AI65" i="3"/>
  <c r="AI75" i="3"/>
  <c r="AI97" i="3"/>
  <c r="AI80" i="3"/>
  <c r="AI83" i="3"/>
  <c r="AI79" i="3"/>
  <c r="AI88" i="3"/>
  <c r="AI91" i="3"/>
  <c r="AI87" i="3"/>
  <c r="AI93" i="3"/>
  <c r="AI102" i="3"/>
  <c r="AI96" i="3"/>
  <c r="AI103" i="3"/>
  <c r="AG70" i="3"/>
  <c r="AG66" i="3"/>
  <c r="AG76" i="3"/>
  <c r="AG46" i="3"/>
  <c r="AG61" i="3"/>
  <c r="AG52" i="3"/>
  <c r="AG64" i="3"/>
  <c r="AG69" i="3"/>
  <c r="AG68" i="3"/>
  <c r="AG53" i="3"/>
  <c r="AG37" i="3"/>
  <c r="AG47" i="3"/>
  <c r="AG60" i="3"/>
  <c r="AG42" i="3"/>
  <c r="AG35" i="3"/>
  <c r="AG56" i="3"/>
  <c r="AG55" i="3"/>
  <c r="AG75" i="3"/>
  <c r="AG50" i="3"/>
  <c r="AG62" i="3"/>
  <c r="AG38" i="3"/>
  <c r="AG57" i="3"/>
  <c r="AG96" i="3"/>
  <c r="AG99" i="3"/>
  <c r="AG63" i="3"/>
  <c r="AG58" i="3"/>
  <c r="AG59" i="3"/>
  <c r="AG48" i="3"/>
  <c r="AG95" i="3"/>
  <c r="AG65" i="3"/>
  <c r="AG101" i="3"/>
  <c r="AG41" i="3"/>
  <c r="AG45" i="3"/>
  <c r="AG44" i="3"/>
  <c r="AG54" i="3"/>
  <c r="AG49" i="3"/>
  <c r="AG34" i="3"/>
  <c r="AG43" i="3"/>
  <c r="AG32" i="3"/>
  <c r="AJ96" i="3" l="1"/>
  <c r="AJ91" i="3"/>
  <c r="AJ102" i="3"/>
  <c r="AJ97" i="3"/>
  <c r="AJ93" i="3"/>
  <c r="AJ79" i="3"/>
  <c r="AJ75" i="3"/>
  <c r="AJ80" i="3"/>
  <c r="AJ88" i="3"/>
  <c r="AJ103" i="3"/>
  <c r="AJ87" i="3"/>
  <c r="AJ83" i="3"/>
  <c r="AJ16" i="3"/>
  <c r="AJ48" i="3"/>
  <c r="AJ84" i="3"/>
  <c r="AJ98" i="3"/>
  <c r="AJ46" i="3"/>
  <c r="AJ76" i="3"/>
  <c r="AJ47" i="3"/>
  <c r="AJ67" i="3"/>
  <c r="AJ31" i="3"/>
  <c r="AJ26" i="3"/>
  <c r="AJ99" i="3"/>
  <c r="AJ38" i="3"/>
  <c r="AJ101" i="3"/>
  <c r="AJ39" i="3"/>
  <c r="AJ59" i="3"/>
  <c r="AJ19" i="3"/>
  <c r="AJ13" i="3"/>
  <c r="AJ62" i="3"/>
  <c r="AJ60" i="3"/>
  <c r="AJ21" i="3"/>
  <c r="AJ55" i="3"/>
  <c r="AJ72" i="3"/>
  <c r="AJ74" i="3"/>
  <c r="AJ95" i="3"/>
  <c r="AJ53" i="3"/>
  <c r="AJ23" i="3"/>
  <c r="AJ94" i="3"/>
  <c r="AJ25" i="3"/>
  <c r="AJ82" i="3"/>
  <c r="AJ30" i="3"/>
  <c r="AJ77" i="3"/>
  <c r="AJ24" i="3"/>
  <c r="AJ56" i="3"/>
  <c r="AJ92" i="3"/>
  <c r="AJ86" i="3"/>
  <c r="AJ90" i="3"/>
  <c r="AJ69" i="3"/>
  <c r="AJ15" i="3"/>
  <c r="AJ35" i="3"/>
  <c r="AJ49" i="3"/>
  <c r="AJ20" i="3"/>
  <c r="AJ70" i="3"/>
  <c r="AJ68" i="3"/>
  <c r="AJ61" i="3"/>
  <c r="AJ89" i="3"/>
  <c r="AJ27" i="3"/>
  <c r="AJ50" i="3"/>
  <c r="AJ73" i="3"/>
  <c r="AJ14" i="3"/>
  <c r="AJ28" i="3"/>
  <c r="AJ81" i="3"/>
  <c r="AJ43" i="3"/>
  <c r="AJ52" i="3"/>
  <c r="AJ58" i="3"/>
  <c r="AJ54" i="3"/>
  <c r="AJ40" i="3"/>
  <c r="AJ18" i="3"/>
  <c r="AJ12" i="3"/>
  <c r="AJ33" i="3"/>
  <c r="AJ78" i="3"/>
  <c r="AJ66" i="3"/>
  <c r="AJ71" i="3"/>
  <c r="AJ17" i="3"/>
  <c r="AJ11" i="3"/>
  <c r="AJ85" i="3"/>
  <c r="AJ32" i="3"/>
  <c r="AJ64" i="3"/>
  <c r="AJ100" i="3"/>
  <c r="AJ42" i="3"/>
  <c r="AJ44" i="3"/>
  <c r="AJ37" i="3"/>
  <c r="AJ65" i="3"/>
  <c r="AJ10" i="3"/>
  <c r="AJ51" i="3"/>
  <c r="AJ45" i="3"/>
  <c r="AJ34" i="3"/>
  <c r="AJ36" i="3"/>
  <c r="AJ29" i="3"/>
  <c r="AJ57" i="3"/>
  <c r="AJ63" i="3"/>
  <c r="AJ41" i="3"/>
  <c r="AJ22" i="3"/>
  <c r="AH43" i="3"/>
  <c r="AH44" i="3"/>
  <c r="AH34" i="3"/>
  <c r="AH45" i="3"/>
  <c r="AH49" i="3"/>
  <c r="AH41" i="3"/>
  <c r="AH48" i="3"/>
  <c r="AH99" i="3"/>
  <c r="AH62" i="3"/>
  <c r="AH61" i="3"/>
  <c r="AH42" i="3"/>
  <c r="AH21" i="3"/>
  <c r="AH14" i="3"/>
  <c r="AH56" i="3"/>
  <c r="AH27" i="3"/>
  <c r="AH37" i="3"/>
  <c r="AH71" i="3"/>
  <c r="AH12" i="3"/>
  <c r="AH94" i="3"/>
  <c r="AH75" i="3"/>
  <c r="AH51" i="3"/>
  <c r="AH76" i="3"/>
  <c r="AH30" i="3"/>
  <c r="AH53" i="3"/>
  <c r="AH82" i="3"/>
  <c r="AH79" i="3"/>
  <c r="AH22" i="3"/>
  <c r="AH10" i="3"/>
  <c r="AH92" i="3"/>
  <c r="AH91" i="3"/>
  <c r="AH36" i="3"/>
  <c r="AH74" i="3"/>
  <c r="AH90" i="3"/>
  <c r="AH86" i="3"/>
  <c r="AH68" i="3"/>
  <c r="AH81" i="3"/>
  <c r="AH103" i="3"/>
  <c r="AH70" i="3"/>
  <c r="AH66" i="3"/>
  <c r="AH46" i="3"/>
  <c r="AH31" i="3"/>
  <c r="AH16" i="3"/>
  <c r="AH93" i="3"/>
  <c r="AH28" i="3"/>
  <c r="AH33" i="3"/>
  <c r="AH88" i="3"/>
  <c r="AH23" i="3"/>
  <c r="AH102" i="3"/>
  <c r="AH78" i="3"/>
  <c r="AH39" i="3"/>
  <c r="AH64" i="3"/>
  <c r="AH97" i="3"/>
  <c r="AH17" i="3"/>
  <c r="AH19" i="3"/>
  <c r="AH69" i="3"/>
  <c r="AH15" i="3"/>
  <c r="AH52" i="3"/>
  <c r="AH24" i="3"/>
  <c r="AH55" i="3"/>
  <c r="AH60" i="3"/>
  <c r="AH67" i="3"/>
  <c r="AH98" i="3"/>
  <c r="AH72" i="3"/>
  <c r="AH84" i="3"/>
  <c r="AH80" i="3"/>
  <c r="AH18" i="3"/>
  <c r="AH73" i="3"/>
  <c r="AH26" i="3"/>
  <c r="AH47" i="3"/>
  <c r="AH87" i="3"/>
  <c r="AH100" i="3"/>
  <c r="AH40" i="3"/>
  <c r="AH85" i="3"/>
  <c r="AH83" i="3"/>
  <c r="AH89" i="3"/>
  <c r="AH29" i="3"/>
  <c r="AH77" i="3"/>
  <c r="AH11" i="3"/>
  <c r="AH13" i="3"/>
  <c r="AH20" i="3"/>
  <c r="AH35" i="3"/>
  <c r="AH32" i="3"/>
  <c r="AH25" i="3"/>
  <c r="AH54" i="3"/>
  <c r="AH101" i="3"/>
  <c r="AH59" i="3"/>
  <c r="AH96" i="3"/>
  <c r="AH50" i="3"/>
  <c r="AH65" i="3"/>
  <c r="AH58" i="3"/>
  <c r="AH57" i="3"/>
  <c r="AH95" i="3"/>
  <c r="AH63" i="3"/>
  <c r="AH38" i="3"/>
  <c r="AB10" i="3" l="1"/>
  <c r="Z69" i="3"/>
  <c r="AA69" i="3" s="1"/>
  <c r="Z58" i="3"/>
  <c r="AA58" i="3" s="1"/>
  <c r="Z37" i="3"/>
  <c r="Z21" i="3"/>
  <c r="Z86" i="3"/>
  <c r="Z53" i="3"/>
  <c r="Z59" i="3"/>
  <c r="AA59" i="3" s="1"/>
  <c r="Z87" i="3"/>
  <c r="AA87" i="3" s="1"/>
  <c r="Z97" i="3"/>
  <c r="Z51" i="3"/>
  <c r="Z70" i="3"/>
  <c r="AA70" i="3" s="1"/>
  <c r="Z99" i="3"/>
  <c r="Z32" i="3"/>
  <c r="AA32" i="3" s="1"/>
  <c r="Z81" i="3"/>
  <c r="Z18" i="3"/>
  <c r="Z29" i="3"/>
  <c r="AA29" i="3" s="1"/>
  <c r="Z96" i="3"/>
  <c r="Z24" i="3"/>
  <c r="Z90" i="3"/>
  <c r="Z67" i="3"/>
  <c r="AA67" i="3" s="1"/>
  <c r="Z79" i="3"/>
  <c r="Z91" i="3"/>
  <c r="Z89" i="3"/>
  <c r="Z98" i="3"/>
  <c r="Z16" i="3"/>
  <c r="Z49" i="3"/>
  <c r="Z19" i="3"/>
  <c r="Z48" i="3"/>
  <c r="Z64" i="3"/>
  <c r="Z47" i="3"/>
  <c r="AA47" i="3" s="1"/>
  <c r="Z95" i="3"/>
  <c r="Z28" i="3"/>
  <c r="Z74" i="3"/>
  <c r="Z52" i="3"/>
  <c r="Z45" i="3"/>
  <c r="Z100" i="3"/>
  <c r="AA100" i="3" s="1"/>
  <c r="Z10" i="3"/>
  <c r="Z36" i="3"/>
  <c r="AA36" i="3" s="1"/>
  <c r="Z93" i="3"/>
  <c r="Z72" i="3"/>
  <c r="AA72" i="3" s="1"/>
  <c r="Z31" i="3"/>
  <c r="AA31" i="3" s="1"/>
  <c r="Z40" i="3"/>
  <c r="AA40" i="3" s="1"/>
  <c r="Z20" i="3"/>
  <c r="AA20" i="3" s="1"/>
  <c r="Z41" i="3"/>
  <c r="Z54" i="3"/>
  <c r="Z73" i="3"/>
  <c r="AA73" i="3" s="1"/>
  <c r="Z65" i="3"/>
  <c r="Z15" i="3"/>
  <c r="AA15" i="3" s="1"/>
  <c r="Z14" i="3"/>
  <c r="AA14" i="3" s="1"/>
  <c r="Z57" i="3"/>
  <c r="Z84" i="3"/>
  <c r="Z55" i="3"/>
  <c r="Z39" i="3"/>
  <c r="AA39" i="3" s="1"/>
  <c r="Z85" i="3"/>
  <c r="Z75" i="3"/>
  <c r="Z11" i="3"/>
  <c r="Z27" i="3"/>
  <c r="Z83" i="3"/>
  <c r="Z94" i="3"/>
  <c r="Z78" i="3"/>
  <c r="AA78" i="3" s="1"/>
  <c r="Z88" i="3"/>
  <c r="Z42" i="3"/>
  <c r="Z44" i="3"/>
  <c r="AA44" i="3" s="1"/>
  <c r="Z33" i="3"/>
  <c r="AA33" i="3" s="1"/>
  <c r="Z101" i="3"/>
  <c r="AA101" i="3" s="1"/>
  <c r="Z61" i="3"/>
  <c r="Z23" i="3"/>
  <c r="Z60" i="3"/>
  <c r="Z46" i="3"/>
  <c r="Z66" i="3"/>
  <c r="AA66" i="3" s="1"/>
  <c r="Z82" i="3"/>
  <c r="AA82" i="3" s="1"/>
  <c r="Z12" i="3"/>
  <c r="Z26" i="3"/>
  <c r="AA26" i="3" s="1"/>
  <c r="Z77" i="3"/>
  <c r="Z92" i="3"/>
  <c r="Z30" i="3"/>
  <c r="AA30" i="3" s="1"/>
  <c r="Z35" i="3"/>
  <c r="Z13" i="3"/>
  <c r="AA13" i="3" s="1"/>
  <c r="Z22" i="3"/>
  <c r="AA22" i="3" s="1"/>
  <c r="Z50" i="3"/>
  <c r="AA50" i="3" s="1"/>
  <c r="Z43" i="3"/>
  <c r="Z34" i="3"/>
  <c r="AA34" i="3" s="1"/>
  <c r="Z25" i="3"/>
  <c r="Z62" i="3"/>
  <c r="Z71" i="3"/>
  <c r="AA71" i="3" s="1"/>
  <c r="Z63" i="3"/>
  <c r="Z38" i="3"/>
  <c r="AA38" i="3" s="1"/>
  <c r="Z17" i="3"/>
  <c r="AA17" i="3" s="1"/>
  <c r="Z68" i="3"/>
  <c r="Z56" i="3"/>
  <c r="W107" i="3"/>
  <c r="Y107" i="3" s="1"/>
  <c r="Z76" i="3"/>
  <c r="Z80" i="3"/>
  <c r="AA35" i="3" l="1"/>
  <c r="AA43" i="3"/>
  <c r="AA57" i="3"/>
  <c r="AA25" i="3"/>
  <c r="AA27" i="3"/>
  <c r="AA12" i="3"/>
  <c r="AA28" i="3"/>
  <c r="AA98" i="3"/>
  <c r="AA54" i="3"/>
  <c r="AA45" i="3"/>
  <c r="AA51" i="3"/>
  <c r="AA41" i="3"/>
  <c r="AA16" i="3"/>
  <c r="AA24" i="3"/>
  <c r="AA95" i="3"/>
  <c r="AA48" i="3"/>
  <c r="AA62" i="3"/>
  <c r="AA61" i="3"/>
  <c r="AA56" i="3"/>
  <c r="AA64" i="3"/>
  <c r="AA42" i="3"/>
  <c r="AA63" i="3"/>
  <c r="AA60" i="3"/>
  <c r="AA49" i="3"/>
  <c r="AA37" i="3"/>
  <c r="AA46" i="3"/>
  <c r="AA23" i="3"/>
  <c r="AA55" i="3"/>
  <c r="AA93" i="3"/>
  <c r="AA79" i="3"/>
  <c r="AA90" i="3"/>
  <c r="AA89" i="3"/>
  <c r="AA86" i="3"/>
  <c r="AA84" i="3"/>
  <c r="AA85" i="3"/>
  <c r="AA76" i="3"/>
  <c r="AA92" i="3"/>
  <c r="AA77" i="3"/>
  <c r="AA11" i="3"/>
  <c r="AA91" i="3"/>
  <c r="AA80" i="3"/>
  <c r="AA81" i="3"/>
  <c r="AA21" i="3"/>
  <c r="AA94" i="3"/>
  <c r="AA75" i="3"/>
  <c r="AA74" i="3"/>
  <c r="AA10" i="3"/>
  <c r="AA53" i="3"/>
  <c r="AA65" i="3"/>
  <c r="AA68" i="3"/>
  <c r="AE21" i="3"/>
  <c r="AE16" i="3"/>
  <c r="AE25" i="3"/>
  <c r="AE26" i="3"/>
  <c r="AA97" i="3"/>
  <c r="AA52" i="3"/>
  <c r="AE22" i="3"/>
  <c r="AE12" i="3"/>
  <c r="AE23" i="3"/>
  <c r="AE14" i="3"/>
  <c r="AE19" i="3"/>
  <c r="AE27" i="3"/>
  <c r="AE15" i="3"/>
  <c r="AE10" i="3"/>
  <c r="AE13" i="3"/>
  <c r="AE24" i="3"/>
  <c r="AE18" i="3"/>
  <c r="AE29" i="3"/>
  <c r="AA19" i="3"/>
  <c r="AA83" i="3"/>
  <c r="AA99" i="3"/>
  <c r="AA88" i="3"/>
  <c r="AA18" i="3"/>
  <c r="AA96" i="3"/>
  <c r="AF27" i="3" l="1"/>
  <c r="AF24" i="3"/>
  <c r="AF12" i="3"/>
  <c r="AF13" i="3"/>
  <c r="AF19" i="3"/>
  <c r="AF22" i="3"/>
  <c r="AF29" i="3"/>
  <c r="AF44" i="3"/>
  <c r="AF57" i="3"/>
  <c r="AF93" i="3"/>
  <c r="AF65" i="3"/>
  <c r="AF95" i="3"/>
  <c r="AF16" i="3"/>
  <c r="AF99" i="3"/>
  <c r="AF82" i="3"/>
  <c r="AF38" i="3"/>
  <c r="AF42" i="3"/>
  <c r="AF87" i="3"/>
  <c r="AF67" i="3"/>
  <c r="AF68" i="3"/>
  <c r="AF26" i="3"/>
  <c r="AF100" i="3"/>
  <c r="AF30" i="3"/>
  <c r="AF81" i="3"/>
  <c r="AF39" i="3"/>
  <c r="AF89" i="3"/>
  <c r="AF96" i="3"/>
  <c r="AF88" i="3"/>
  <c r="AF11" i="3"/>
  <c r="AF71" i="3"/>
  <c r="AF59" i="3"/>
  <c r="AF25" i="3"/>
  <c r="AF10" i="3"/>
  <c r="AF40" i="3"/>
  <c r="AF33" i="3"/>
  <c r="AF58" i="3"/>
  <c r="AF50" i="3"/>
  <c r="AF98" i="3"/>
  <c r="AF21" i="3"/>
  <c r="AF102" i="3"/>
  <c r="AF72" i="3"/>
  <c r="AF49" i="3"/>
  <c r="AF94" i="3"/>
  <c r="AF31" i="3"/>
  <c r="AF86" i="3"/>
  <c r="AF34" i="3"/>
  <c r="AF83" i="3"/>
  <c r="AF35" i="3"/>
  <c r="AF79" i="3"/>
  <c r="AF51" i="3"/>
  <c r="AF66" i="3"/>
  <c r="AF92" i="3"/>
  <c r="AF46" i="3"/>
  <c r="AF41" i="3"/>
  <c r="AF32" i="3"/>
  <c r="AF60" i="3"/>
  <c r="AF20" i="3"/>
  <c r="AF61" i="3"/>
  <c r="AF37" i="3"/>
  <c r="AF43" i="3"/>
  <c r="AF69" i="3"/>
  <c r="AF76" i="3"/>
  <c r="AF36" i="3"/>
  <c r="AF52" i="3"/>
  <c r="AF54" i="3"/>
  <c r="AF80" i="3"/>
  <c r="AF55" i="3"/>
  <c r="AF63" i="3"/>
  <c r="AF101" i="3"/>
  <c r="AF97" i="3"/>
  <c r="AF84" i="3"/>
  <c r="AF47" i="3"/>
  <c r="AF53" i="3"/>
  <c r="AF73" i="3"/>
  <c r="AF28" i="3"/>
  <c r="AF90" i="3"/>
  <c r="AF75" i="3"/>
  <c r="AF103" i="3"/>
  <c r="AF77" i="3"/>
  <c r="AF17" i="3"/>
  <c r="AF78" i="3"/>
  <c r="AF48" i="3"/>
  <c r="AF62" i="3"/>
  <c r="AF70" i="3"/>
  <c r="AF85" i="3"/>
  <c r="AF64" i="3"/>
  <c r="AF56" i="3"/>
  <c r="AF45" i="3"/>
  <c r="AF91" i="3"/>
  <c r="AF74" i="3"/>
  <c r="AF14" i="3"/>
  <c r="AF18" i="3"/>
  <c r="AF15" i="3"/>
  <c r="AF23" i="3"/>
</calcChain>
</file>

<file path=xl/sharedStrings.xml><?xml version="1.0" encoding="utf-8"?>
<sst xmlns="http://schemas.openxmlformats.org/spreadsheetml/2006/main" count="837" uniqueCount="392">
  <si>
    <t>About</t>
  </si>
  <si>
    <t>Instructions</t>
  </si>
  <si>
    <t>Instruction for  Skins Worksheet</t>
  </si>
  <si>
    <t>TOTAL GROSS Skin Pot:</t>
  </si>
  <si>
    <t>GROSS SCORES</t>
  </si>
  <si>
    <t>Hole</t>
  </si>
  <si>
    <t>OUT</t>
  </si>
  <si>
    <t>IN</t>
  </si>
  <si>
    <t>TOTAL</t>
  </si>
  <si>
    <t>NET</t>
  </si>
  <si>
    <t>Par</t>
  </si>
  <si>
    <t>Yardage</t>
  </si>
  <si>
    <t>Player Name</t>
  </si>
  <si>
    <t>Handicap</t>
  </si>
  <si>
    <t>Lowest GROSS Score</t>
  </si>
  <si>
    <t>Count of Lowest GROSS Score</t>
  </si>
  <si>
    <t># of Skins</t>
  </si>
  <si>
    <t>$ / Skin</t>
  </si>
  <si>
    <t>GROSS SKIN SCORE</t>
  </si>
  <si>
    <t>TOTAL NET Skin Pot:</t>
  </si>
  <si>
    <t>NET SCORES</t>
  </si>
  <si>
    <t>Lowest NET Score</t>
  </si>
  <si>
    <t>Count of Lowest NET Score</t>
  </si>
  <si>
    <t>$ / Skin Won</t>
  </si>
  <si>
    <t>NET SKIN SCORE</t>
  </si>
  <si>
    <t>Net Skins Worksheet</t>
  </si>
  <si>
    <t>GROSS SKINS</t>
  </si>
  <si>
    <t>PAYOUT $$'s</t>
  </si>
  <si>
    <t>NET SKINS</t>
  </si>
  <si>
    <t>NET TOTAL</t>
  </si>
  <si>
    <t>Gross Scores &amp; Skins Worksheet</t>
  </si>
  <si>
    <t>Skins won will be highlighted on the scoresheet, and the total amount per skin will be displayed on the bottom.</t>
  </si>
  <si>
    <t>Theodore Wirth Golf Club</t>
  </si>
  <si>
    <t>CLASS</t>
  </si>
  <si>
    <t>A</t>
  </si>
  <si>
    <t>B</t>
  </si>
  <si>
    <t>C</t>
  </si>
  <si>
    <t>CLASS A Finish</t>
  </si>
  <si>
    <t>CLASS B Finish</t>
  </si>
  <si>
    <t>CLASS C Finish</t>
  </si>
  <si>
    <t>GROSS Score</t>
  </si>
  <si>
    <t>WIRTH CUP 2021</t>
  </si>
  <si>
    <t>TOURNAMENT FORMAT</t>
  </si>
  <si>
    <t>SEVEN INDIVIDUAL STROKE PLAY EVENTS- APRIL 25, MAY 23, JUNE 19, JULY 3,  AUGUST 7, AUGUST 8(CLUB CHAMPIONSHIP), AUGUST 15, AND SEPTEMBER 12 (FINALS)</t>
  </si>
  <si>
    <t>EACH EVENT IS PLAYED IN THREE CLASSES</t>
  </si>
  <si>
    <t xml:space="preserve">A CLASS   (INDEX 7.5 AND UNDER)           BLUE TEES </t>
  </si>
  <si>
    <t>B CLASS   (INDEX 7.6- 16.0)                          WHITE TEES</t>
  </si>
  <si>
    <t xml:space="preserve">C CLASS   (INDEX 16.1 AND UP)                  WHITE TEES </t>
  </si>
  <si>
    <t>(PLAYERS 16.1 AND UP AND 60 YEARS OF AGE MAY OPT TO PLAY FROM THE GOLD TEES)</t>
  </si>
  <si>
    <t>POINTS ARE AWARDED IN THE FOLLOWING MANNER FOR THE FIRST SIX EVENTS:</t>
  </si>
  <si>
    <t>1ST       25</t>
  </si>
  <si>
    <t>2ND      15</t>
  </si>
  <si>
    <t>3RD      10</t>
  </si>
  <si>
    <t>4TH        5</t>
  </si>
  <si>
    <t>5TH        3</t>
  </si>
  <si>
    <t>POINTS ARE AWARDED DOUBLE IN THE FINALS</t>
  </si>
  <si>
    <t>1ST       50</t>
  </si>
  <si>
    <t>2ND      30</t>
  </si>
  <si>
    <t>3RD      20</t>
  </si>
  <si>
    <t>4TH      10</t>
  </si>
  <si>
    <t>5TH       6</t>
  </si>
  <si>
    <t>IN THE CASE OF TIES POINTS ARE DIVIDED</t>
  </si>
  <si>
    <t>IN A CLASS POINTS ARE AWARDED ON GROSS SCORES, B AND C NET SCORES</t>
  </si>
  <si>
    <t>IN THE CLUB CHAMPIONSHIP EACH DAY IS A SEPARATE EVENT</t>
  </si>
  <si>
    <t>PRIZES FOR THE YEAR LONG COMPETITION ARE AS FOLLOWS:  FOR THE TOP THREE FINISHERS IN EACH CLASS, 50 POINTS FOR 1ST, 40 POINTS FOR SECOND, AND 30 POINTS FOR THIRD.  IN THE CASE OF A TIE FOR FIRST THERE WOULD BE AN ON COURSE PLAYOFF.  EACH CLASS WINNER RECEIVES A CUP</t>
  </si>
  <si>
    <t>PLAYERS PRIMARILY ESTABLISH THE CLASS IN WHICH THEY WILL COMPETE IN THE FIRST EVENT.  PLAYERS MAY MOVE INTO A DIFFERENT CLASS AS THEIR HANDICAP CHANGES BUT IF THEY OPT TO DO SO THEY LOSE ALL WIRTH CUP POINTS ACCUMULATED IN THEIR ORIGINAL CLASS.</t>
  </si>
  <si>
    <t>Rank</t>
  </si>
  <si>
    <t>Ponts</t>
  </si>
  <si>
    <t>Tees</t>
  </si>
  <si>
    <t>W</t>
  </si>
  <si>
    <t>Wirth Points</t>
  </si>
  <si>
    <t>Paul Commers</t>
  </si>
  <si>
    <t>Charles O Omato</t>
  </si>
  <si>
    <t>Corey D Pederson</t>
  </si>
  <si>
    <t>Derek  Peterson</t>
  </si>
  <si>
    <t>Nick  Boosalis</t>
  </si>
  <si>
    <t>Kyle  Reese</t>
  </si>
  <si>
    <t>Jeremy  Waudby</t>
  </si>
  <si>
    <t>Paul Kieffer</t>
  </si>
  <si>
    <t>Charlie T Tsatsos</t>
  </si>
  <si>
    <t>Tom B Sletten</t>
  </si>
  <si>
    <t>Nick  Bohlman</t>
  </si>
  <si>
    <t>Steve J Patnode</t>
  </si>
  <si>
    <t>Scott  Ruud</t>
  </si>
  <si>
    <t>Adam  Flowers</t>
  </si>
  <si>
    <t>Chris Drikakis</t>
  </si>
  <si>
    <t>Jose Mendoza</t>
  </si>
  <si>
    <t>Jacob Ruud</t>
  </si>
  <si>
    <t>Jon Albrightson</t>
  </si>
  <si>
    <t>Noah Palodichuk</t>
  </si>
  <si>
    <t>GHIN #</t>
  </si>
  <si>
    <t>Local #</t>
  </si>
  <si>
    <t>Golfer Name</t>
  </si>
  <si>
    <t>H.I.</t>
  </si>
  <si>
    <t>Blue</t>
  </si>
  <si>
    <t>(72.0/130)</t>
  </si>
  <si>
    <t>White</t>
  </si>
  <si>
    <t>(70.6/127)</t>
  </si>
  <si>
    <t>Gold</t>
  </si>
  <si>
    <t>(67.6/122)</t>
  </si>
  <si>
    <t>Red</t>
  </si>
  <si>
    <t>(65.5/118)</t>
  </si>
  <si>
    <t>Joe  Karos</t>
  </si>
  <si>
    <t>Nick Gergen</t>
  </si>
  <si>
    <t>James Bock</t>
  </si>
  <si>
    <t>Zachary  LaBarr</t>
  </si>
  <si>
    <t>Bryan Orlenko</t>
  </si>
  <si>
    <t>Jeff Bertelsen</t>
  </si>
  <si>
    <t>Jon  Trench</t>
  </si>
  <si>
    <t>Bill Ziegler</t>
  </si>
  <si>
    <t>David H Gunderson</t>
  </si>
  <si>
    <t>Graham R Gunderson</t>
  </si>
  <si>
    <t>Derek Pyle</t>
  </si>
  <si>
    <t>Don  Palodichuk</t>
  </si>
  <si>
    <t>Eric Sisler</t>
  </si>
  <si>
    <t>Jeffrey  Fick</t>
  </si>
  <si>
    <t>Patrick T Leary</t>
  </si>
  <si>
    <t>Sam  Carlson</t>
  </si>
  <si>
    <t>Alex P Karos</t>
  </si>
  <si>
    <t>Josh  Tyree</t>
  </si>
  <si>
    <t>Steve  Greene</t>
  </si>
  <si>
    <t xml:space="preserve">Thomas L Angelus </t>
  </si>
  <si>
    <t>Kam  Kiech</t>
  </si>
  <si>
    <t>Richard Nyquist</t>
  </si>
  <si>
    <t>Greg Scanlon</t>
  </si>
  <si>
    <t>Steven Fischer</t>
  </si>
  <si>
    <t>Michael  Barton</t>
  </si>
  <si>
    <t>Donald  Blunt</t>
  </si>
  <si>
    <t>Jerry  Podkopacz</t>
  </si>
  <si>
    <t>Bruce  Williams</t>
  </si>
  <si>
    <t>Jeremiah  Scott</t>
  </si>
  <si>
    <t>Chris Clarke</t>
  </si>
  <si>
    <t>Scott  Helgerson</t>
  </si>
  <si>
    <t>Gregory  Narayan</t>
  </si>
  <si>
    <t>Craig  Dahl</t>
  </si>
  <si>
    <t>Gary Blasberg</t>
  </si>
  <si>
    <t>Shane F Scherber</t>
  </si>
  <si>
    <t>Paul M Petzschke</t>
  </si>
  <si>
    <t>Michael Farnsworth</t>
  </si>
  <si>
    <t>Randy  Conaway</t>
  </si>
  <si>
    <t>Michael  Mattern</t>
  </si>
  <si>
    <t>Bryan  Scanlon</t>
  </si>
  <si>
    <t>Steve  Kenney</t>
  </si>
  <si>
    <t>Christopher  Pyle</t>
  </si>
  <si>
    <t>Robert  Johns</t>
  </si>
  <si>
    <t>Gary Prevost</t>
  </si>
  <si>
    <t>Mack  Kvamme</t>
  </si>
  <si>
    <t>David Prevost</t>
  </si>
  <si>
    <t>Stuart  Hazard</t>
  </si>
  <si>
    <t>John  Banisky</t>
  </si>
  <si>
    <t>Richard M Wald</t>
  </si>
  <si>
    <t>Russel Hamilton</t>
  </si>
  <si>
    <t>Howard Goldman</t>
  </si>
  <si>
    <t>Ralph S Schwartz</t>
  </si>
  <si>
    <t>Garry  Lachmansingh</t>
  </si>
  <si>
    <t>NH</t>
  </si>
  <si>
    <t>Don  Knoph</t>
  </si>
  <si>
    <t>Eric  Carlson</t>
  </si>
  <si>
    <t>Charlie  Larson</t>
  </si>
  <si>
    <t>Jerry  Lynch</t>
  </si>
  <si>
    <t>Brian J Lamb</t>
  </si>
  <si>
    <t>AJ  Gunderson</t>
  </si>
  <si>
    <t>Paul</t>
  </si>
  <si>
    <t>Commers</t>
  </si>
  <si>
    <t>Omato</t>
  </si>
  <si>
    <t>Pederson</t>
  </si>
  <si>
    <t>Derek</t>
  </si>
  <si>
    <t>Peterson</t>
  </si>
  <si>
    <t>Nick</t>
  </si>
  <si>
    <t>Boosalis</t>
  </si>
  <si>
    <t>Kyle</t>
  </si>
  <si>
    <t>Reese</t>
  </si>
  <si>
    <t>Jeremy</t>
  </si>
  <si>
    <t>Waudby</t>
  </si>
  <si>
    <t>Kieffer</t>
  </si>
  <si>
    <t>Charlie</t>
  </si>
  <si>
    <t>Tsatsos</t>
  </si>
  <si>
    <t>Sletten</t>
  </si>
  <si>
    <t>Bohlman</t>
  </si>
  <si>
    <t>Steve</t>
  </si>
  <si>
    <t>Patnode</t>
  </si>
  <si>
    <t>Scott</t>
  </si>
  <si>
    <t>Ruud</t>
  </si>
  <si>
    <t>Adam</t>
  </si>
  <si>
    <t>Flowers</t>
  </si>
  <si>
    <t>Chris</t>
  </si>
  <si>
    <t>Drikakis</t>
  </si>
  <si>
    <t>Jose</t>
  </si>
  <si>
    <t>Mendoza</t>
  </si>
  <si>
    <t>Jacob</t>
  </si>
  <si>
    <t>Jon</t>
  </si>
  <si>
    <t>Albrightson</t>
  </si>
  <si>
    <t>Noah</t>
  </si>
  <si>
    <t>Palodichuk</t>
  </si>
  <si>
    <t>Joe</t>
  </si>
  <si>
    <t>Karos</t>
  </si>
  <si>
    <t>Gergen</t>
  </si>
  <si>
    <t>James</t>
  </si>
  <si>
    <t>Bock</t>
  </si>
  <si>
    <t>Zachary</t>
  </si>
  <si>
    <t>LaBarr</t>
  </si>
  <si>
    <t>Bryan</t>
  </si>
  <si>
    <t>Orlenko</t>
  </si>
  <si>
    <t>Jeff</t>
  </si>
  <si>
    <t>Bertelsen</t>
  </si>
  <si>
    <t>Trench</t>
  </si>
  <si>
    <t>Bill</t>
  </si>
  <si>
    <t>Ziegler</t>
  </si>
  <si>
    <t>David</t>
  </si>
  <si>
    <t>Gunderson</t>
  </si>
  <si>
    <t>R</t>
  </si>
  <si>
    <t>Pyle</t>
  </si>
  <si>
    <t>Don</t>
  </si>
  <si>
    <t>Eric</t>
  </si>
  <si>
    <t>Sisler</t>
  </si>
  <si>
    <t>AJ</t>
  </si>
  <si>
    <t>Jeffrey</t>
  </si>
  <si>
    <t>Fick</t>
  </si>
  <si>
    <t>Leary</t>
  </si>
  <si>
    <t>Sam</t>
  </si>
  <si>
    <t>Carlson</t>
  </si>
  <si>
    <t>Josh</t>
  </si>
  <si>
    <t>Tyree</t>
  </si>
  <si>
    <t>Greene</t>
  </si>
  <si>
    <t>Angelus</t>
  </si>
  <si>
    <t>Kam</t>
  </si>
  <si>
    <t>Kiech</t>
  </si>
  <si>
    <t>Richard</t>
  </si>
  <si>
    <t>Nyquist</t>
  </si>
  <si>
    <t>Greg</t>
  </si>
  <si>
    <t>Scanlon</t>
  </si>
  <si>
    <t>Steven</t>
  </si>
  <si>
    <t>Fischer</t>
  </si>
  <si>
    <t>Michael</t>
  </si>
  <si>
    <t>Barton</t>
  </si>
  <si>
    <t>Donald</t>
  </si>
  <si>
    <t>Blunt</t>
  </si>
  <si>
    <t>Jerry</t>
  </si>
  <si>
    <t>Podkopacz</t>
  </si>
  <si>
    <t>Bruce</t>
  </si>
  <si>
    <t>Williams</t>
  </si>
  <si>
    <t>Jeremiah</t>
  </si>
  <si>
    <t>Clarke</t>
  </si>
  <si>
    <t>Helgerson</t>
  </si>
  <si>
    <t>Gregory</t>
  </si>
  <si>
    <t>Narayan</t>
  </si>
  <si>
    <t>Craig</t>
  </si>
  <si>
    <t>Dahl</t>
  </si>
  <si>
    <t>Gary</t>
  </si>
  <si>
    <t>Blasberg</t>
  </si>
  <si>
    <t>Scherber</t>
  </si>
  <si>
    <t>Petzschke</t>
  </si>
  <si>
    <t>Farnsworth</t>
  </si>
  <si>
    <t>Randy</t>
  </si>
  <si>
    <t>Conaway</t>
  </si>
  <si>
    <t>Mattern</t>
  </si>
  <si>
    <t>Kenney</t>
  </si>
  <si>
    <t>Christopher</t>
  </si>
  <si>
    <t>Robert</t>
  </si>
  <si>
    <t>Johns</t>
  </si>
  <si>
    <t>Prevost</t>
  </si>
  <si>
    <t>Mack</t>
  </si>
  <si>
    <t>Kvamme</t>
  </si>
  <si>
    <t>Stuart</t>
  </si>
  <si>
    <t>Hazard</t>
  </si>
  <si>
    <t>John</t>
  </si>
  <si>
    <t>Banisky</t>
  </si>
  <si>
    <t>Wald</t>
  </si>
  <si>
    <t>Russel</t>
  </si>
  <si>
    <t>Hamilton</t>
  </si>
  <si>
    <t>Howard</t>
  </si>
  <si>
    <t>Goldman</t>
  </si>
  <si>
    <t>Schwartz</t>
  </si>
  <si>
    <t>Garry</t>
  </si>
  <si>
    <t>Lachmansingh</t>
  </si>
  <si>
    <t>Knoph</t>
  </si>
  <si>
    <t>Larson</t>
  </si>
  <si>
    <t>Lynch</t>
  </si>
  <si>
    <t>Lamb</t>
  </si>
  <si>
    <t>Charles O</t>
  </si>
  <si>
    <t>Corey D</t>
  </si>
  <si>
    <t>Charlie T</t>
  </si>
  <si>
    <t>Tom B</t>
  </si>
  <si>
    <t>Steve J</t>
  </si>
  <si>
    <t>David H</t>
  </si>
  <si>
    <t>Graham R</t>
  </si>
  <si>
    <t>PatrickT</t>
  </si>
  <si>
    <t>Alex P</t>
  </si>
  <si>
    <t>Thomas L</t>
  </si>
  <si>
    <t>Shane F</t>
  </si>
  <si>
    <t>Paul M</t>
  </si>
  <si>
    <t>Richard M</t>
  </si>
  <si>
    <t>Ralph S</t>
  </si>
  <si>
    <t>Brian J</t>
  </si>
  <si>
    <t>Shelby  Kieffer</t>
  </si>
  <si>
    <t>Jordan Noelle Clarke</t>
  </si>
  <si>
    <t>Shelby</t>
  </si>
  <si>
    <t>Kieffer, Shelby</t>
  </si>
  <si>
    <t>Jordan Noelle</t>
  </si>
  <si>
    <r>
      <t xml:space="preserve">This worksheet will allow you to figure out Gross and Net skins for a single event.   If a summation of several rounds is desired, duplicate the sheets for each round.  </t>
    </r>
    <r>
      <rPr>
        <u/>
        <sz val="11"/>
        <color theme="1"/>
        <rFont val="Calibri"/>
        <family val="2"/>
        <scheme val="minor"/>
      </rPr>
      <t xml:space="preserve">If </t>
    </r>
    <r>
      <rPr>
        <b/>
        <u/>
        <sz val="11"/>
        <color theme="1"/>
        <rFont val="Calibri"/>
        <family val="2"/>
        <scheme val="minor"/>
      </rPr>
      <t>WIRTH CUP Points</t>
    </r>
    <r>
      <rPr>
        <u/>
        <sz val="11"/>
        <color theme="1"/>
        <rFont val="Calibri"/>
        <family val="2"/>
        <scheme val="minor"/>
      </rPr>
      <t xml:space="preserve"> are to be awarded, they are also shown on the </t>
    </r>
    <r>
      <rPr>
        <b/>
        <u/>
        <sz val="11"/>
        <color theme="1"/>
        <rFont val="Calibri"/>
        <family val="2"/>
        <scheme val="minor"/>
      </rPr>
      <t>NET SKINS &amp; Class Results.</t>
    </r>
  </si>
  <si>
    <t xml:space="preserve">Enter the amount for the Total Gross Skins pot.  For example, if you have 30 players and each player is </t>
  </si>
  <si>
    <t>putting $10 into the pot, then the total would be $300,</t>
  </si>
  <si>
    <r>
      <t xml:space="preserve">Enter your course information of handicap and par for each hole on the </t>
    </r>
    <r>
      <rPr>
        <b/>
        <sz val="11"/>
        <color theme="1"/>
        <rFont val="Calibri"/>
        <family val="2"/>
        <scheme val="minor"/>
      </rPr>
      <t>GROSS Scores &amp; Skins</t>
    </r>
    <r>
      <rPr>
        <sz val="11"/>
        <color theme="1"/>
        <rFont val="Calibri"/>
        <family val="2"/>
        <scheme val="minor"/>
      </rPr>
      <t xml:space="preserve"> sheet.</t>
    </r>
  </si>
  <si>
    <r>
      <t xml:space="preserve">Enter each player Score in the </t>
    </r>
    <r>
      <rPr>
        <b/>
        <sz val="11"/>
        <color theme="1"/>
        <rFont val="Calibri"/>
        <family val="2"/>
        <scheme val="minor"/>
      </rPr>
      <t xml:space="preserve">GROSS Scores &amp; Skins </t>
    </r>
    <r>
      <rPr>
        <sz val="11"/>
        <color theme="1"/>
        <rFont val="Calibri"/>
        <family val="2"/>
        <scheme val="minor"/>
      </rPr>
      <t>Sheet.  If you want to figure out NET skins, you must enter a handicap for each player.</t>
    </r>
  </si>
  <si>
    <t>Clarke, Jordan Noelle</t>
  </si>
  <si>
    <t>Lachmansingh, Garry</t>
  </si>
  <si>
    <t>Knoph, Don</t>
  </si>
  <si>
    <t>Carlson, Eric</t>
  </si>
  <si>
    <t>Larson, Charlie</t>
  </si>
  <si>
    <t>Lynch, Jerry</t>
  </si>
  <si>
    <t>Lamb, Brian J</t>
  </si>
  <si>
    <t>Bertelsen, Jeff</t>
  </si>
  <si>
    <t>Bock, James</t>
  </si>
  <si>
    <t>Commers, Paul</t>
  </si>
  <si>
    <t>Gergen, Nick</t>
  </si>
  <si>
    <t>Gunderson, AJ</t>
  </si>
  <si>
    <t>Gunderson, David H</t>
  </si>
  <si>
    <t>Gunderson, Graham R</t>
  </si>
  <si>
    <t>Karos, Joe</t>
  </si>
  <si>
    <t>LaBarr, Zachary</t>
  </si>
  <si>
    <t>Omato, Charles O</t>
  </si>
  <si>
    <t>Orlenko, Bryan</t>
  </si>
  <si>
    <t>Pederson, Corey D</t>
  </si>
  <si>
    <t>Pyle, Derek</t>
  </si>
  <si>
    <t>Sisler, Eric</t>
  </si>
  <si>
    <t>Trench, Jon</t>
  </si>
  <si>
    <t>Albrightson, Jon</t>
  </si>
  <si>
    <t>Angelus, Thomas L</t>
  </si>
  <si>
    <t>Blunt, Donald</t>
  </si>
  <si>
    <t>Bohlman, Nick</t>
  </si>
  <si>
    <t>Boosalis, Nick</t>
  </si>
  <si>
    <t>Carlson, Sam</t>
  </si>
  <si>
    <t>Clarke, Chris</t>
  </si>
  <si>
    <t>Drikakis, Chris</t>
  </si>
  <si>
    <t>Fick, Jeffrey</t>
  </si>
  <si>
    <t>Fischer, Steven</t>
  </si>
  <si>
    <t>Greene, Steve</t>
  </si>
  <si>
    <t>Helgerson, Scott</t>
  </si>
  <si>
    <t>Karos, Alex P</t>
  </si>
  <si>
    <t>Kieffer, Paul</t>
  </si>
  <si>
    <t>Mendoza, Jose</t>
  </si>
  <si>
    <t>Nyquist, Richard</t>
  </si>
  <si>
    <t>Reese, Kyle</t>
  </si>
  <si>
    <t>Scanlon, Greg</t>
  </si>
  <si>
    <t>Scott, Jeremiah</t>
  </si>
  <si>
    <t>Sletten, Tom B</t>
  </si>
  <si>
    <t>Tsatsos, Charlie T</t>
  </si>
  <si>
    <t>Waudby, Jeremy</t>
  </si>
  <si>
    <t>Williams, Bruce</t>
  </si>
  <si>
    <t>Banisky, John</t>
  </si>
  <si>
    <t>Blasberg, Gary</t>
  </si>
  <si>
    <t>Dahl, Craig</t>
  </si>
  <si>
    <t>Farnsworth, Michael</t>
  </si>
  <si>
    <t>Goldman, Howard</t>
  </si>
  <si>
    <t>Hamilton, Russel</t>
  </si>
  <si>
    <t>Johns, Robert</t>
  </si>
  <si>
    <t>Kvamme, Mack</t>
  </si>
  <si>
    <t>Mattern, Michael</t>
  </si>
  <si>
    <t>Petzschke, Paul M</t>
  </si>
  <si>
    <t>Prevost, David</t>
  </si>
  <si>
    <t>Prevost, Gary</t>
  </si>
  <si>
    <t>Pyle, Christopher</t>
  </si>
  <si>
    <t>Scherber, Shane F</t>
  </si>
  <si>
    <t>Schwartz, Ralph S</t>
  </si>
  <si>
    <t>Wald, Richard M</t>
  </si>
  <si>
    <t>G</t>
  </si>
  <si>
    <r>
      <t xml:space="preserve">If you're playing Net Skins, then enter the Net Skin totals $$s on the </t>
    </r>
    <r>
      <rPr>
        <b/>
        <sz val="11"/>
        <color theme="1"/>
        <rFont val="Calibri"/>
        <family val="2"/>
        <scheme val="minor"/>
      </rPr>
      <t>NET SKINS &amp; Class Results</t>
    </r>
    <r>
      <rPr>
        <sz val="11"/>
        <color theme="1"/>
        <rFont val="Calibri"/>
        <family val="2"/>
        <scheme val="minor"/>
      </rPr>
      <t xml:space="preserve"> sheet.  This is the ONLY entry to be made on this sheet.   All other values are pulled from the </t>
    </r>
    <r>
      <rPr>
        <b/>
        <sz val="11"/>
        <color theme="1"/>
        <rFont val="Calibri"/>
        <family val="2"/>
        <scheme val="minor"/>
      </rPr>
      <t>GROSS Scores &amp; Skins</t>
    </r>
    <r>
      <rPr>
        <sz val="11"/>
        <color theme="1"/>
        <rFont val="Calibri"/>
        <family val="2"/>
        <scheme val="minor"/>
      </rPr>
      <t xml:space="preserve"> sheet.  All skins scores are calculated automatically.</t>
    </r>
  </si>
  <si>
    <t>Aasgaard, Jeff</t>
  </si>
  <si>
    <t>Daves, Rob</t>
  </si>
  <si>
    <t>Holds, Jeff</t>
  </si>
  <si>
    <t>Beaver, Tom</t>
  </si>
  <si>
    <t>Schaller, Michael</t>
  </si>
  <si>
    <t xml:space="preserve">C </t>
  </si>
  <si>
    <t>Thielien, Henry</t>
  </si>
  <si>
    <t>Hartley, Nick</t>
  </si>
  <si>
    <t xml:space="preserve"> Wirth Points if Applicable</t>
  </si>
  <si>
    <r>
      <t xml:space="preserve">Names in </t>
    </r>
    <r>
      <rPr>
        <b/>
        <u/>
        <sz val="11"/>
        <color rgb="FFFF0000"/>
        <rFont val="Calibri"/>
        <family val="2"/>
        <scheme val="minor"/>
      </rPr>
      <t>RED</t>
    </r>
    <r>
      <rPr>
        <b/>
        <sz val="11"/>
        <color rgb="FFFF0000"/>
        <rFont val="Calibri"/>
        <family val="2"/>
        <scheme val="minor"/>
      </rPr>
      <t xml:space="preserve"> are Minors and not part SKINS Games</t>
    </r>
  </si>
  <si>
    <t>Net Score relative to Par</t>
  </si>
  <si>
    <t>Points</t>
  </si>
  <si>
    <t>STABLEFORD SCORING</t>
  </si>
  <si>
    <t>Theodore Wirth Golf Course</t>
  </si>
  <si>
    <t>Stableford Scoring for CLASS C</t>
  </si>
  <si>
    <t>Stableford Total</t>
  </si>
  <si>
    <t>NET OUT</t>
  </si>
  <si>
    <t>NET IN</t>
  </si>
  <si>
    <t>Leary, Pat</t>
  </si>
  <si>
    <t>Podkopacz, Jerry</t>
  </si>
  <si>
    <t>Kelly Brendan</t>
  </si>
  <si>
    <t>Theis</t>
  </si>
  <si>
    <t>Thornburg</t>
  </si>
  <si>
    <t>Zeigler, Bill</t>
  </si>
  <si>
    <t>Hackner, 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</si>
</sst>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"/>
    <numFmt numFmtId="165" formatCode="_(&quot;$&quot;* #,##0_);_(&quot;$&quot;* \(#,##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b/>
      <u/>
      <sz val="18"/>
      <name val="Calibri"/>
      <family val="2"/>
      <scheme val="minor"/>
    </font>
    <font>
      <sz val="19"/>
      <color rgb="FF004071"/>
      <name val="Arial"/>
      <family val="2"/>
    </font>
    <font>
      <b/>
      <sz val="11"/>
      <color theme="0"/>
      <name val="Calibri"/>
      <family val="2"/>
      <scheme val="minor"/>
    </font>
    <font>
      <sz val="13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9"/>
      <color rgb="FF3F3F3F"/>
      <name val="Arial"/>
      <family val="2"/>
    </font>
    <font>
      <b/>
      <u/>
      <sz val="10"/>
      <color rgb="FF3F3F3F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rgb="FF3F3F3F"/>
      <name val="Arial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rgb="FFF0F0F0"/>
      </top>
      <bottom style="medium">
        <color rgb="FFF0F0F0"/>
      </bottom>
      <diagonal/>
    </border>
    <border>
      <left/>
      <right/>
      <top/>
      <bottom style="medium">
        <color rgb="FFF0F0F0"/>
      </bottom>
      <diagonal/>
    </border>
    <border>
      <left/>
      <right/>
      <top/>
      <bottom style="medium">
        <color rgb="FFDDDDDD"/>
      </bottom>
      <diagonal/>
    </border>
    <border>
      <left/>
      <right/>
      <top style="medium">
        <color rgb="FFDDDDDD"/>
      </top>
      <bottom style="medium">
        <color rgb="FFF0F0F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76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8" fillId="0" borderId="0" xfId="0" quotePrefix="1" applyFont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vertical="center"/>
    </xf>
    <xf numFmtId="0" fontId="6" fillId="3" borderId="0" xfId="0" applyFont="1" applyFill="1" applyAlignment="1" applyProtection="1">
      <alignment horizontal="right" vertical="center"/>
    </xf>
    <xf numFmtId="0" fontId="6" fillId="3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 wrapText="1"/>
    </xf>
    <xf numFmtId="0" fontId="10" fillId="9" borderId="1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right" vertical="center"/>
    </xf>
    <xf numFmtId="0" fontId="8" fillId="4" borderId="3" xfId="0" applyFont="1" applyFill="1" applyBorder="1" applyAlignment="1" applyProtection="1">
      <alignment horizontal="right" vertical="center"/>
    </xf>
    <xf numFmtId="0" fontId="8" fillId="5" borderId="2" xfId="0" applyFont="1" applyFill="1" applyBorder="1" applyAlignment="1" applyProtection="1">
      <alignment horizontal="right" vertical="center"/>
    </xf>
    <xf numFmtId="0" fontId="8" fillId="5" borderId="3" xfId="0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8" fillId="5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2" fillId="6" borderId="0" xfId="0" applyFont="1" applyFill="1" applyAlignment="1" applyProtection="1">
      <alignment horizontal="center" vertical="center"/>
    </xf>
    <xf numFmtId="0" fontId="12" fillId="0" borderId="0" xfId="2" applyFont="1" applyAlignment="1" applyProtection="1">
      <alignment horizontal="center"/>
    </xf>
    <xf numFmtId="0" fontId="2" fillId="5" borderId="0" xfId="0" applyFont="1" applyFill="1" applyAlignment="1" applyProtection="1">
      <alignment horizontal="center" vertical="center"/>
      <protection locked="0"/>
    </xf>
    <xf numFmtId="0" fontId="8" fillId="0" borderId="0" xfId="0" quotePrefix="1" applyFont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</xf>
    <xf numFmtId="1" fontId="10" fillId="0" borderId="0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Alignment="1" applyProtection="1">
      <alignment horizontal="center"/>
      <protection locked="0"/>
    </xf>
    <xf numFmtId="1" fontId="8" fillId="0" borderId="0" xfId="0" applyNumberFormat="1" applyFont="1" applyFill="1" applyBorder="1" applyAlignment="1" applyProtection="1">
      <alignment horizontal="center" vertical="center"/>
    </xf>
    <xf numFmtId="1" fontId="0" fillId="0" borderId="0" xfId="1" applyNumberFormat="1" applyFont="1" applyBorder="1" applyAlignment="1" applyProtection="1">
      <alignment horizontal="center"/>
    </xf>
    <xf numFmtId="0" fontId="3" fillId="0" borderId="0" xfId="2" applyAlignment="1" applyProtection="1">
      <alignment horizontal="center"/>
    </xf>
    <xf numFmtId="0" fontId="3" fillId="0" borderId="0" xfId="2" applyAlignment="1" applyProtection="1">
      <alignment horizontal="center"/>
      <protection locked="0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horizontal="center"/>
      <protection locked="0"/>
    </xf>
    <xf numFmtId="0" fontId="17" fillId="13" borderId="7" xfId="0" applyFont="1" applyFill="1" applyBorder="1" applyAlignment="1">
      <alignment vertical="center" wrapText="1"/>
    </xf>
    <xf numFmtId="0" fontId="17" fillId="13" borderId="7" xfId="0" applyFont="1" applyFill="1" applyBorder="1" applyAlignment="1">
      <alignment horizontal="left" vertical="center" wrapText="1" indent="1"/>
    </xf>
    <xf numFmtId="0" fontId="17" fillId="13" borderId="7" xfId="0" applyFont="1" applyFill="1" applyBorder="1" applyAlignment="1">
      <alignment horizontal="center" vertical="center" wrapText="1"/>
    </xf>
    <xf numFmtId="0" fontId="17" fillId="14" borderId="8" xfId="0" applyFont="1" applyFill="1" applyBorder="1" applyAlignment="1">
      <alignment vertical="center" wrapText="1"/>
    </xf>
    <xf numFmtId="0" fontId="17" fillId="14" borderId="8" xfId="0" applyFont="1" applyFill="1" applyBorder="1" applyAlignment="1">
      <alignment horizontal="center" vertical="center" wrapText="1"/>
    </xf>
    <xf numFmtId="0" fontId="17" fillId="13" borderId="8" xfId="0" applyFont="1" applyFill="1" applyBorder="1" applyAlignment="1">
      <alignment vertical="center" wrapText="1"/>
    </xf>
    <xf numFmtId="0" fontId="17" fillId="13" borderId="8" xfId="0" applyFont="1" applyFill="1" applyBorder="1" applyAlignment="1">
      <alignment horizontal="left" vertical="center" wrapText="1" indent="1"/>
    </xf>
    <xf numFmtId="0" fontId="17" fillId="13" borderId="8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left" vertical="center" wrapText="1" indent="1"/>
    </xf>
    <xf numFmtId="0" fontId="17" fillId="0" borderId="8" xfId="0" applyFont="1" applyBorder="1" applyAlignment="1">
      <alignment horizontal="left" vertical="center" wrapText="1" indent="2"/>
    </xf>
    <xf numFmtId="0" fontId="17" fillId="0" borderId="0" xfId="0" applyFont="1" applyAlignment="1">
      <alignment vertical="center"/>
    </xf>
    <xf numFmtId="0" fontId="17" fillId="0" borderId="7" xfId="0" applyFont="1" applyBorder="1" applyAlignment="1">
      <alignment vertical="center" wrapText="1"/>
    </xf>
    <xf numFmtId="0" fontId="17" fillId="0" borderId="7" xfId="0" applyFont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20" fillId="0" borderId="0" xfId="0" applyFont="1" applyAlignment="1">
      <alignment horizontal="left" vertical="center" indent="15"/>
    </xf>
    <xf numFmtId="0" fontId="16" fillId="14" borderId="8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13" borderId="8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13" borderId="7" xfId="0" applyFont="1" applyFill="1" applyBorder="1" applyAlignment="1">
      <alignment horizontal="center" vertical="center" wrapText="1"/>
    </xf>
    <xf numFmtId="0" fontId="16" fillId="14" borderId="7" xfId="0" applyFont="1" applyFill="1" applyBorder="1" applyAlignment="1">
      <alignment horizontal="center" vertical="center" wrapText="1"/>
    </xf>
    <xf numFmtId="0" fontId="17" fillId="14" borderId="7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13" borderId="10" xfId="0" applyFont="1" applyFill="1" applyBorder="1" applyAlignment="1">
      <alignment horizontal="left" vertical="center" wrapText="1" indent="1"/>
    </xf>
    <xf numFmtId="0" fontId="17" fillId="13" borderId="10" xfId="0" applyFont="1" applyFill="1" applyBorder="1" applyAlignment="1">
      <alignment vertical="center" wrapText="1"/>
    </xf>
    <xf numFmtId="0" fontId="17" fillId="13" borderId="10" xfId="0" applyFont="1" applyFill="1" applyBorder="1" applyAlignment="1">
      <alignment horizontal="left" vertical="center" wrapText="1" indent="2"/>
    </xf>
    <xf numFmtId="0" fontId="17" fillId="13" borderId="10" xfId="0" applyFont="1" applyFill="1" applyBorder="1" applyAlignment="1">
      <alignment horizontal="left" vertical="center" wrapText="1" indent="3"/>
    </xf>
    <xf numFmtId="1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8" fillId="4" borderId="0" xfId="0" applyFont="1" applyFill="1" applyAlignment="1" applyProtection="1">
      <alignment vertical="center"/>
    </xf>
    <xf numFmtId="0" fontId="8" fillId="4" borderId="0" xfId="0" applyFont="1" applyFill="1" applyAlignment="1" applyProtection="1">
      <alignment horizontal="right" vertical="center"/>
    </xf>
    <xf numFmtId="0" fontId="8" fillId="4" borderId="0" xfId="0" applyFont="1" applyFill="1" applyAlignment="1" applyProtection="1">
      <alignment horizontal="center" vertical="center"/>
    </xf>
    <xf numFmtId="0" fontId="8" fillId="5" borderId="0" xfId="0" applyFont="1" applyFill="1" applyAlignment="1" applyProtection="1">
      <alignment vertical="center"/>
    </xf>
    <xf numFmtId="0" fontId="8" fillId="5" borderId="0" xfId="0" applyFont="1" applyFill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/>
    </xf>
    <xf numFmtId="0" fontId="8" fillId="0" borderId="0" xfId="0" quotePrefix="1" applyFont="1" applyAlignment="1" applyProtection="1">
      <alignment horizontal="center" vertical="center"/>
    </xf>
    <xf numFmtId="0" fontId="8" fillId="5" borderId="0" xfId="0" quotePrefix="1" applyFont="1" applyFill="1" applyAlignment="1" applyProtection="1">
      <alignment horizontal="center" vertical="center"/>
    </xf>
    <xf numFmtId="0" fontId="0" fillId="0" borderId="5" xfId="0" applyBorder="1" applyProtection="1"/>
    <xf numFmtId="0" fontId="0" fillId="0" borderId="0" xfId="0" applyAlignment="1" applyProtection="1">
      <alignment vertical="center"/>
    </xf>
    <xf numFmtId="0" fontId="2" fillId="7" borderId="0" xfId="0" applyFont="1" applyFill="1" applyAlignment="1" applyProtection="1">
      <alignment vertical="center"/>
    </xf>
    <xf numFmtId="0" fontId="2" fillId="7" borderId="0" xfId="0" applyFont="1" applyFill="1" applyProtection="1"/>
    <xf numFmtId="0" fontId="2" fillId="7" borderId="0" xfId="0" applyFont="1" applyFill="1" applyAlignment="1" applyProtection="1">
      <alignment horizontal="center" vertical="center"/>
    </xf>
    <xf numFmtId="44" fontId="2" fillId="7" borderId="0" xfId="0" applyNumberFormat="1" applyFont="1" applyFill="1" applyAlignment="1" applyProtection="1">
      <alignment horizontal="center" vertical="center"/>
    </xf>
    <xf numFmtId="0" fontId="7" fillId="0" borderId="0" xfId="0" applyFont="1" applyProtection="1"/>
    <xf numFmtId="0" fontId="2" fillId="0" borderId="0" xfId="0" applyFont="1" applyAlignment="1" applyProtection="1">
      <alignment horizontal="right"/>
    </xf>
    <xf numFmtId="0" fontId="6" fillId="3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</xf>
    <xf numFmtId="0" fontId="0" fillId="0" borderId="4" xfId="0" applyBorder="1" applyAlignment="1" applyProtection="1">
      <alignment horizontal="center"/>
    </xf>
    <xf numFmtId="0" fontId="0" fillId="7" borderId="0" xfId="0" applyFill="1" applyProtection="1"/>
    <xf numFmtId="0" fontId="0" fillId="7" borderId="0" xfId="0" applyFill="1" applyAlignment="1" applyProtection="1">
      <alignment horizontal="center" vertical="center"/>
    </xf>
    <xf numFmtId="0" fontId="17" fillId="14" borderId="8" xfId="0" applyFont="1" applyFill="1" applyBorder="1" applyAlignment="1" applyProtection="1">
      <alignment vertical="center" wrapText="1"/>
      <protection locked="0"/>
    </xf>
    <xf numFmtId="0" fontId="17" fillId="13" borderId="8" xfId="0" applyFont="1" applyFill="1" applyBorder="1" applyAlignment="1" applyProtection="1">
      <alignment vertical="center" wrapText="1"/>
      <protection locked="0"/>
    </xf>
    <xf numFmtId="0" fontId="17" fillId="0" borderId="8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horizontal="center"/>
    </xf>
    <xf numFmtId="0" fontId="0" fillId="0" borderId="0" xfId="0" applyFont="1" applyProtection="1"/>
    <xf numFmtId="0" fontId="17" fillId="0" borderId="7" xfId="0" applyFont="1" applyBorder="1" applyAlignment="1" applyProtection="1">
      <alignment vertical="center" wrapText="1"/>
      <protection locked="0"/>
    </xf>
    <xf numFmtId="0" fontId="17" fillId="0" borderId="8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5" fillId="6" borderId="0" xfId="0" applyFont="1" applyFill="1" applyAlignment="1">
      <alignment horizontal="center" vertical="center" wrapText="1"/>
    </xf>
    <xf numFmtId="0" fontId="0" fillId="15" borderId="0" xfId="0" applyFill="1"/>
    <xf numFmtId="0" fontId="2" fillId="15" borderId="0" xfId="0" applyFont="1" applyFill="1"/>
    <xf numFmtId="0" fontId="9" fillId="15" borderId="0" xfId="0" applyFont="1" applyFill="1"/>
    <xf numFmtId="0" fontId="0" fillId="15" borderId="0" xfId="0" applyFill="1" applyAlignment="1">
      <alignment vertical="top"/>
    </xf>
    <xf numFmtId="0" fontId="0" fillId="15" borderId="0" xfId="0" applyFill="1" applyAlignment="1">
      <alignment wrapText="1"/>
    </xf>
    <xf numFmtId="0" fontId="8" fillId="4" borderId="0" xfId="0" applyFont="1" applyFill="1" applyAlignment="1" applyProtection="1">
      <alignment vertical="center"/>
      <protection locked="0"/>
    </xf>
    <xf numFmtId="0" fontId="8" fillId="4" borderId="0" xfId="0" applyFont="1" applyFill="1" applyAlignment="1" applyProtection="1">
      <alignment horizontal="right"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vertical="center"/>
      <protection locked="0"/>
    </xf>
    <xf numFmtId="0" fontId="8" fillId="5" borderId="0" xfId="0" applyFont="1" applyFill="1" applyAlignment="1" applyProtection="1">
      <alignment horizontal="right" vertical="center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24" fillId="0" borderId="0" xfId="0" quotePrefix="1" applyFont="1" applyAlignment="1" applyProtection="1">
      <alignment horizontal="left" vertical="center"/>
      <protection locked="0"/>
    </xf>
    <xf numFmtId="164" fontId="0" fillId="0" borderId="5" xfId="0" applyNumberFormat="1" applyBorder="1" applyAlignment="1" applyProtection="1">
      <alignment horizontal="center"/>
    </xf>
    <xf numFmtId="165" fontId="0" fillId="0" borderId="3" xfId="1" applyNumberFormat="1" applyFont="1" applyBorder="1" applyProtection="1"/>
    <xf numFmtId="0" fontId="24" fillId="0" borderId="0" xfId="0" quotePrefix="1" applyFont="1" applyAlignment="1" applyProtection="1">
      <alignment horizontal="center" vertical="center"/>
    </xf>
    <xf numFmtId="0" fontId="3" fillId="0" borderId="0" xfId="2" applyAlignment="1" applyProtection="1">
      <alignment horizontal="center"/>
    </xf>
    <xf numFmtId="0" fontId="2" fillId="16" borderId="5" xfId="0" applyFont="1" applyFill="1" applyBorder="1" applyAlignment="1">
      <alignment horizontal="center" wrapText="1"/>
    </xf>
    <xf numFmtId="0" fontId="2" fillId="16" borderId="5" xfId="0" applyFont="1" applyFill="1" applyBorder="1" applyAlignment="1">
      <alignment horizontal="center"/>
    </xf>
    <xf numFmtId="0" fontId="0" fillId="16" borderId="5" xfId="0" applyFill="1" applyBorder="1" applyAlignment="1">
      <alignment horizont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Protection="1"/>
    <xf numFmtId="0" fontId="2" fillId="3" borderId="0" xfId="0" applyFont="1" applyFill="1" applyAlignment="1" applyProtection="1">
      <alignment horizontal="center" vertical="center"/>
    </xf>
    <xf numFmtId="0" fontId="2" fillId="16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0" fillId="16" borderId="0" xfId="0" applyFill="1" applyAlignment="1" applyProtection="1">
      <alignment horizontal="center" vertical="center"/>
    </xf>
    <xf numFmtId="0" fontId="28" fillId="0" borderId="0" xfId="0" quotePrefix="1" applyFont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6" fillId="16" borderId="0" xfId="0" applyFont="1" applyFill="1" applyAlignment="1" applyProtection="1">
      <alignment horizontal="center" vertical="center" wrapText="1"/>
    </xf>
    <xf numFmtId="0" fontId="3" fillId="0" borderId="0" xfId="2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8" fillId="16" borderId="0" xfId="0" quotePrefix="1" applyFont="1" applyFill="1" applyAlignment="1" applyProtection="1">
      <alignment horizontal="center" vertical="center"/>
      <protection locked="0"/>
    </xf>
    <xf numFmtId="0" fontId="8" fillId="16" borderId="0" xfId="0" quotePrefix="1" applyFont="1" applyFill="1" applyAlignment="1" applyProtection="1">
      <alignment horizontal="center" vertical="center"/>
    </xf>
    <xf numFmtId="0" fontId="0" fillId="0" borderId="16" xfId="0" applyBorder="1" applyAlignment="1" applyProtection="1">
      <alignment horizontal="center"/>
    </xf>
    <xf numFmtId="165" fontId="0" fillId="0" borderId="16" xfId="1" applyNumberFormat="1" applyFont="1" applyBorder="1" applyProtection="1"/>
    <xf numFmtId="0" fontId="0" fillId="0" borderId="0" xfId="0" applyBorder="1" applyAlignment="1" applyProtection="1">
      <alignment horizontal="center"/>
    </xf>
    <xf numFmtId="165" fontId="0" fillId="0" borderId="0" xfId="1" applyNumberFormat="1" applyFont="1" applyBorder="1" applyProtection="1"/>
    <xf numFmtId="165" fontId="0" fillId="0" borderId="17" xfId="1" applyNumberFormat="1" applyFont="1" applyBorder="1" applyProtection="1"/>
    <xf numFmtId="0" fontId="5" fillId="8" borderId="0" xfId="0" applyFont="1" applyFill="1" applyAlignment="1" applyProtection="1">
      <alignment horizontal="center"/>
    </xf>
    <xf numFmtId="0" fontId="3" fillId="0" borderId="0" xfId="2" applyAlignment="1" applyProtection="1">
      <alignment horizontal="center"/>
    </xf>
    <xf numFmtId="44" fontId="6" fillId="2" borderId="0" xfId="1" applyFont="1" applyFill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center" wrapText="1"/>
    </xf>
    <xf numFmtId="0" fontId="2" fillId="10" borderId="13" xfId="0" applyFont="1" applyFill="1" applyBorder="1" applyAlignment="1" applyProtection="1">
      <alignment horizontal="center" vertical="center" wrapText="1"/>
    </xf>
    <xf numFmtId="0" fontId="2" fillId="10" borderId="14" xfId="0" applyFont="1" applyFill="1" applyBorder="1" applyAlignment="1" applyProtection="1">
      <alignment horizontal="center" vertical="center" wrapText="1"/>
    </xf>
    <xf numFmtId="0" fontId="2" fillId="10" borderId="15" xfId="0" applyFont="1" applyFill="1" applyBorder="1" applyAlignment="1" applyProtection="1">
      <alignment horizontal="center" vertical="center" wrapText="1"/>
    </xf>
    <xf numFmtId="0" fontId="2" fillId="11" borderId="13" xfId="0" applyFont="1" applyFill="1" applyBorder="1" applyAlignment="1" applyProtection="1">
      <alignment horizontal="center" vertical="center" wrapText="1"/>
    </xf>
    <xf numFmtId="0" fontId="2" fillId="11" borderId="14" xfId="0" applyFont="1" applyFill="1" applyBorder="1" applyAlignment="1" applyProtection="1">
      <alignment horizontal="center" vertical="center" wrapText="1"/>
    </xf>
    <xf numFmtId="0" fontId="2" fillId="11" borderId="15" xfId="0" applyFont="1" applyFill="1" applyBorder="1" applyAlignment="1" applyProtection="1">
      <alignment horizontal="center" vertical="center" wrapText="1"/>
    </xf>
    <xf numFmtId="0" fontId="14" fillId="12" borderId="13" xfId="0" applyFont="1" applyFill="1" applyBorder="1" applyAlignment="1" applyProtection="1">
      <alignment horizontal="center" vertical="center" wrapText="1"/>
    </xf>
    <xf numFmtId="0" fontId="14" fillId="12" borderId="14" xfId="0" applyFont="1" applyFill="1" applyBorder="1" applyAlignment="1" applyProtection="1">
      <alignment horizontal="center" vertical="center" wrapText="1"/>
    </xf>
    <xf numFmtId="0" fontId="14" fillId="12" borderId="15" xfId="0" applyFont="1" applyFill="1" applyBorder="1" applyAlignment="1" applyProtection="1">
      <alignment horizontal="center" vertical="center" wrapText="1"/>
    </xf>
    <xf numFmtId="0" fontId="2" fillId="8" borderId="6" xfId="0" applyFont="1" applyFill="1" applyBorder="1" applyAlignment="1" applyProtection="1">
      <alignment horizontal="center"/>
    </xf>
    <xf numFmtId="0" fontId="2" fillId="11" borderId="12" xfId="0" applyFont="1" applyFill="1" applyBorder="1" applyAlignment="1" applyProtection="1">
      <alignment horizontal="center" wrapText="1"/>
    </xf>
    <xf numFmtId="0" fontId="14" fillId="12" borderId="5" xfId="0" applyFont="1" applyFill="1" applyBorder="1" applyAlignment="1" applyProtection="1">
      <alignment horizontal="center" wrapText="1"/>
    </xf>
    <xf numFmtId="0" fontId="23" fillId="9" borderId="0" xfId="0" applyFont="1" applyFill="1" applyAlignment="1" applyProtection="1">
      <alignment horizontal="center"/>
    </xf>
    <xf numFmtId="44" fontId="6" fillId="2" borderId="0" xfId="1" applyFont="1" applyFill="1" applyAlignment="1" applyProtection="1">
      <alignment horizontal="center" vertical="center"/>
    </xf>
    <xf numFmtId="0" fontId="2" fillId="10" borderId="11" xfId="0" applyFont="1" applyFill="1" applyBorder="1" applyAlignment="1" applyProtection="1">
      <alignment horizontal="center" wrapText="1"/>
    </xf>
    <xf numFmtId="0" fontId="0" fillId="16" borderId="5" xfId="0" applyFill="1" applyBorder="1" applyAlignment="1" applyProtection="1">
      <alignment horizontal="center" vertical="center"/>
    </xf>
    <xf numFmtId="0" fontId="29" fillId="16" borderId="0" xfId="0" applyFont="1" applyFill="1" applyBorder="1" applyAlignment="1" applyProtection="1">
      <alignment horizontal="center" vertical="center" wrapText="1"/>
    </xf>
    <xf numFmtId="0" fontId="29" fillId="16" borderId="6" xfId="0" applyFont="1" applyFill="1" applyBorder="1" applyAlignment="1" applyProtection="1">
      <alignment horizontal="center" vertical="center" wrapText="1"/>
    </xf>
    <xf numFmtId="0" fontId="2" fillId="16" borderId="5" xfId="0" applyFont="1" applyFill="1" applyBorder="1" applyAlignment="1" applyProtection="1">
      <alignment horizontal="center" vertical="center"/>
    </xf>
    <xf numFmtId="0" fontId="27" fillId="16" borderId="0" xfId="0" applyFont="1" applyFill="1" applyAlignment="1" applyProtection="1">
      <alignment horizontal="center"/>
    </xf>
    <xf numFmtId="44" fontId="6" fillId="0" borderId="0" xfId="1" applyFont="1" applyFill="1" applyAlignment="1" applyProtection="1">
      <alignment horizontal="center" vertical="center"/>
    </xf>
    <xf numFmtId="0" fontId="4" fillId="15" borderId="0" xfId="0" applyFont="1" applyFill="1" applyAlignment="1">
      <alignment horizontal="center"/>
    </xf>
    <xf numFmtId="0" fontId="0" fillId="15" borderId="0" xfId="0" applyFill="1" applyAlignment="1">
      <alignment horizontal="left" wrapText="1"/>
    </xf>
    <xf numFmtId="0" fontId="0" fillId="16" borderId="5" xfId="0" applyFill="1" applyBorder="1" applyAlignment="1">
      <alignment horizontal="center"/>
    </xf>
    <xf numFmtId="0" fontId="18" fillId="0" borderId="0" xfId="0" applyFont="1" applyAlignment="1">
      <alignment horizontal="left" vertical="center" wrapText="1" indent="1"/>
    </xf>
    <xf numFmtId="0" fontId="18" fillId="0" borderId="9" xfId="0" applyFont="1" applyBorder="1" applyAlignment="1">
      <alignment horizontal="left" vertical="center" wrapText="1" indent="1"/>
    </xf>
    <xf numFmtId="0" fontId="18" fillId="0" borderId="0" xfId="0" applyFont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9" xfId="0" applyFont="1" applyBorder="1" applyAlignment="1">
      <alignment vertical="center" wrapText="1"/>
    </xf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133"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59996337778862885"/>
        </patternFill>
      </fill>
    </dxf>
    <dxf>
      <font>
        <color rgb="FFC00000"/>
      </font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  <strike val="0"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</dxf>
    <dxf>
      <font>
        <b/>
        <i/>
        <strike val="0"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C00000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/>
        <strike val="0"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9999"/>
      <color rgb="FF33CC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22</xdr:row>
      <xdr:rowOff>0</xdr:rowOff>
    </xdr:from>
    <xdr:to>
      <xdr:col>12</xdr:col>
      <xdr:colOff>228600</xdr:colOff>
      <xdr:row>23</xdr:row>
      <xdr:rowOff>114300</xdr:rowOff>
    </xdr:to>
    <xdr:pic>
      <xdr:nvPicPr>
        <xdr:cNvPr id="2" name="Picture 24">
          <a:extLst>
            <a:ext uri="{FF2B5EF4-FFF2-40B4-BE49-F238E27FC236}">
              <a16:creationId xmlns:a16="http://schemas.microsoft.com/office/drawing/2014/main" xmlns="" id="{7DA07D32-F6E4-4374-937A-C41E82EDA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670560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AD112"/>
  <sheetViews>
    <sheetView tabSelected="1" zoomScale="82" zoomScaleNormal="70" workbookViewId="0">
      <pane xSplit="4" ySplit="9" topLeftCell="G26" activePane="bottomRight" state="frozen"/>
      <selection pane="topRight" activeCell="E1" sqref="E1"/>
      <selection pane="bottomLeft" activeCell="A10" sqref="A10"/>
      <selection pane="bottomRight" activeCell="G57" sqref="G57"/>
    </sheetView>
  </sheetViews>
  <sheetFormatPr defaultRowHeight="15" x14ac:dyDescent="0.25"/>
  <cols>
    <col min="1" max="1" width="22.85546875" customWidth="1"/>
    <col min="2" max="3" width="6.7109375" customWidth="1"/>
    <col min="4" max="4" width="11.140625" customWidth="1"/>
    <col min="24" max="24" width="12.5703125" customWidth="1"/>
    <col min="25" max="25" width="13" customWidth="1"/>
    <col min="26" max="26" width="12.85546875" customWidth="1"/>
    <col min="28" max="28" width="11.28515625" customWidth="1"/>
  </cols>
  <sheetData>
    <row r="1" spans="1:28" ht="23.25" x14ac:dyDescent="0.35">
      <c r="A1" s="141" t="s">
        <v>30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"/>
      <c r="AB1" s="14"/>
    </row>
    <row r="2" spans="1:28" x14ac:dyDescent="0.2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"/>
      <c r="AB2" s="14"/>
    </row>
    <row r="3" spans="1:28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14"/>
      <c r="AB3" s="14"/>
    </row>
    <row r="4" spans="1:28" ht="18.75" customHeight="1" x14ac:dyDescent="0.3">
      <c r="A4" s="71" t="s">
        <v>3</v>
      </c>
      <c r="B4" s="71"/>
      <c r="C4" s="71"/>
      <c r="D4" s="87"/>
      <c r="E4" s="143">
        <v>120</v>
      </c>
      <c r="F4" s="143"/>
      <c r="G4" s="143"/>
      <c r="H4" s="30"/>
      <c r="I4" s="144" t="s">
        <v>380</v>
      </c>
      <c r="J4" s="144"/>
      <c r="K4" s="144"/>
      <c r="L4" s="144"/>
      <c r="M4" s="144"/>
      <c r="N4" s="144"/>
      <c r="O4" s="144"/>
      <c r="P4" s="144"/>
      <c r="Q4" s="144"/>
      <c r="R4" s="144"/>
      <c r="S4" s="29"/>
      <c r="T4" s="29"/>
      <c r="U4" s="29"/>
      <c r="V4" s="29"/>
      <c r="W4" s="29"/>
      <c r="X4" s="29"/>
      <c r="Y4" s="29"/>
      <c r="Z4" s="29"/>
      <c r="AA4" s="14"/>
      <c r="AB4" s="14"/>
    </row>
    <row r="5" spans="1:28" ht="15.75" thickBot="1" x14ac:dyDescent="0.3">
      <c r="A5" s="14"/>
      <c r="B5" s="14"/>
      <c r="C5" s="14"/>
      <c r="D5" s="14"/>
      <c r="E5" s="15"/>
      <c r="F5" s="15"/>
      <c r="G5" s="15"/>
      <c r="H5" s="15"/>
      <c r="I5" s="15"/>
      <c r="J5" s="15"/>
      <c r="K5" s="15"/>
      <c r="L5" s="15"/>
      <c r="M5" s="15"/>
      <c r="N5" s="16"/>
      <c r="O5" s="15"/>
      <c r="P5" s="15"/>
      <c r="Q5" s="15"/>
      <c r="R5" s="15"/>
      <c r="S5" s="15"/>
      <c r="T5" s="15"/>
      <c r="U5" s="15"/>
      <c r="V5" s="15"/>
      <c r="W5" s="15"/>
      <c r="X5" s="16"/>
      <c r="Y5" s="16"/>
      <c r="Z5" s="88"/>
      <c r="AA5" s="14"/>
      <c r="AB5" s="14"/>
    </row>
    <row r="6" spans="1:28" ht="38.25" thickBot="1" x14ac:dyDescent="0.3">
      <c r="A6" s="4" t="s">
        <v>4</v>
      </c>
      <c r="B6" s="4"/>
      <c r="C6" s="4"/>
      <c r="D6" s="5" t="s">
        <v>5</v>
      </c>
      <c r="E6" s="6">
        <v>1</v>
      </c>
      <c r="F6" s="6">
        <v>2</v>
      </c>
      <c r="G6" s="6">
        <v>3</v>
      </c>
      <c r="H6" s="6">
        <v>4</v>
      </c>
      <c r="I6" s="6">
        <v>5</v>
      </c>
      <c r="J6" s="6">
        <v>6</v>
      </c>
      <c r="K6" s="6">
        <v>7</v>
      </c>
      <c r="L6" s="6">
        <v>8</v>
      </c>
      <c r="M6" s="6">
        <v>9</v>
      </c>
      <c r="N6" s="6" t="s">
        <v>6</v>
      </c>
      <c r="O6" s="6">
        <v>10</v>
      </c>
      <c r="P6" s="6">
        <v>11</v>
      </c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  <c r="X6" s="6" t="s">
        <v>7</v>
      </c>
      <c r="Y6" s="6" t="s">
        <v>8</v>
      </c>
      <c r="Z6" s="6" t="s">
        <v>9</v>
      </c>
      <c r="AA6" s="89" t="s">
        <v>26</v>
      </c>
      <c r="AB6" s="89" t="s">
        <v>27</v>
      </c>
    </row>
    <row r="7" spans="1:28" ht="15.75" x14ac:dyDescent="0.25">
      <c r="A7" s="109"/>
      <c r="B7" s="109"/>
      <c r="C7" s="109"/>
      <c r="D7" s="110" t="s">
        <v>10</v>
      </c>
      <c r="E7" s="111">
        <v>4</v>
      </c>
      <c r="F7" s="111">
        <v>5</v>
      </c>
      <c r="G7" s="111">
        <v>4</v>
      </c>
      <c r="H7" s="111">
        <v>3</v>
      </c>
      <c r="I7" s="111">
        <v>4</v>
      </c>
      <c r="J7" s="111">
        <v>5</v>
      </c>
      <c r="K7" s="111">
        <v>4</v>
      </c>
      <c r="L7" s="111">
        <v>3</v>
      </c>
      <c r="M7" s="111">
        <v>4</v>
      </c>
      <c r="N7" s="75">
        <f>SUM(E7:M7)</f>
        <v>36</v>
      </c>
      <c r="O7" s="111">
        <v>4</v>
      </c>
      <c r="P7" s="111">
        <v>4</v>
      </c>
      <c r="Q7" s="111">
        <v>3</v>
      </c>
      <c r="R7" s="111">
        <v>5</v>
      </c>
      <c r="S7" s="111">
        <v>4</v>
      </c>
      <c r="T7" s="111">
        <v>4</v>
      </c>
      <c r="U7" s="111">
        <v>5</v>
      </c>
      <c r="V7" s="111">
        <v>3</v>
      </c>
      <c r="W7" s="111">
        <v>4</v>
      </c>
      <c r="X7" s="75">
        <f>SUM(O7:W7)</f>
        <v>36</v>
      </c>
      <c r="Y7" s="75">
        <f>N7+X7</f>
        <v>72</v>
      </c>
      <c r="Z7" s="74"/>
      <c r="AA7" s="9"/>
      <c r="AB7" s="10"/>
    </row>
    <row r="8" spans="1:28" ht="15.75" x14ac:dyDescent="0.25">
      <c r="A8" s="109"/>
      <c r="B8" s="109"/>
      <c r="C8" s="109"/>
      <c r="D8" s="110" t="s">
        <v>11</v>
      </c>
      <c r="E8" s="111">
        <v>368</v>
      </c>
      <c r="F8" s="111">
        <v>471</v>
      </c>
      <c r="G8" s="111">
        <v>311</v>
      </c>
      <c r="H8" s="111">
        <v>195</v>
      </c>
      <c r="I8" s="111">
        <v>410</v>
      </c>
      <c r="J8" s="111">
        <v>471</v>
      </c>
      <c r="K8" s="111">
        <v>363</v>
      </c>
      <c r="L8" s="111">
        <v>140</v>
      </c>
      <c r="M8" s="111">
        <v>374</v>
      </c>
      <c r="N8" s="75">
        <f>SUM(E8:M8)</f>
        <v>3103</v>
      </c>
      <c r="O8" s="111">
        <v>370</v>
      </c>
      <c r="P8" s="111">
        <v>332</v>
      </c>
      <c r="Q8" s="111">
        <v>113</v>
      </c>
      <c r="R8" s="111">
        <v>503</v>
      </c>
      <c r="S8" s="111">
        <v>410</v>
      </c>
      <c r="T8" s="111">
        <v>358</v>
      </c>
      <c r="U8" s="111">
        <v>485</v>
      </c>
      <c r="V8" s="111">
        <v>175</v>
      </c>
      <c r="W8" s="111">
        <v>330</v>
      </c>
      <c r="X8" s="75">
        <f>SUM(O8:W8)</f>
        <v>3076</v>
      </c>
      <c r="Y8" s="75">
        <f>N8+X8</f>
        <v>6179</v>
      </c>
      <c r="Z8" s="74"/>
      <c r="AA8" s="9"/>
      <c r="AB8" s="10"/>
    </row>
    <row r="9" spans="1:28" ht="15.75" x14ac:dyDescent="0.25">
      <c r="A9" s="112" t="s">
        <v>12</v>
      </c>
      <c r="B9" s="112" t="s">
        <v>33</v>
      </c>
      <c r="C9" s="112" t="s">
        <v>68</v>
      </c>
      <c r="D9" s="113" t="s">
        <v>13</v>
      </c>
      <c r="E9" s="114">
        <v>7</v>
      </c>
      <c r="F9" s="114">
        <v>3</v>
      </c>
      <c r="G9" s="114">
        <v>11</v>
      </c>
      <c r="H9" s="114">
        <v>15</v>
      </c>
      <c r="I9" s="114">
        <v>1</v>
      </c>
      <c r="J9" s="114">
        <v>13</v>
      </c>
      <c r="K9" s="114">
        <v>9</v>
      </c>
      <c r="L9" s="114">
        <v>17</v>
      </c>
      <c r="M9" s="114">
        <v>5</v>
      </c>
      <c r="N9" s="18"/>
      <c r="O9" s="114">
        <v>6</v>
      </c>
      <c r="P9" s="114">
        <v>14</v>
      </c>
      <c r="Q9" s="114">
        <v>16</v>
      </c>
      <c r="R9" s="114">
        <v>2</v>
      </c>
      <c r="S9" s="114">
        <v>4</v>
      </c>
      <c r="T9" s="114">
        <v>18</v>
      </c>
      <c r="U9" s="114">
        <v>8</v>
      </c>
      <c r="V9" s="114">
        <v>12</v>
      </c>
      <c r="W9" s="114">
        <v>10</v>
      </c>
      <c r="X9" s="18"/>
      <c r="Y9" s="18"/>
      <c r="Z9" s="77"/>
      <c r="AA9" s="90"/>
      <c r="AB9" s="12"/>
    </row>
    <row r="10" spans="1:28" ht="15.75" x14ac:dyDescent="0.25">
      <c r="A10" s="3" t="s">
        <v>367</v>
      </c>
      <c r="B10" s="23" t="s">
        <v>34</v>
      </c>
      <c r="C10" s="23" t="s">
        <v>35</v>
      </c>
      <c r="D10" s="22">
        <v>5</v>
      </c>
      <c r="E10" s="1"/>
      <c r="F10" s="1"/>
      <c r="G10" s="1"/>
      <c r="H10" s="1"/>
      <c r="I10" s="1"/>
      <c r="J10" s="1"/>
      <c r="K10" s="1"/>
      <c r="L10" s="1"/>
      <c r="M10" s="1"/>
      <c r="N10" s="19" t="str">
        <f>IF(SUM(E10:M10)&gt;0, SUM(E10:M10), "")</f>
        <v/>
      </c>
      <c r="O10" s="1"/>
      <c r="P10" s="1"/>
      <c r="Q10" s="1"/>
      <c r="R10" s="1"/>
      <c r="S10" s="1"/>
      <c r="T10" s="1"/>
      <c r="U10" s="1"/>
      <c r="V10" s="1"/>
      <c r="W10" s="1"/>
      <c r="X10" s="19" t="str">
        <f>IF(SUM(O10:W10)&gt;0, SUM(O10:W10), "")</f>
        <v/>
      </c>
      <c r="Y10" s="20" t="str">
        <f>IF(ISNUMBER(N10), N10+X10, "")</f>
        <v/>
      </c>
      <c r="Z10" s="91" t="str">
        <f>IF(ISNUMBER(Y10), Y10-D10,"")</f>
        <v/>
      </c>
      <c r="AA10" s="24">
        <f t="shared" ref="AA10:AA41" si="0">SUM(IF(E$107="",0,IF(E10=E$105,1,0)),IF(F$107="",0,IF(F10=F$105,1,0)),IF(G$107="",0,IF(G10=G$105,1,0)),IF(H$107="",0,IF(H10=H$105,1,0)),IF(I$107="",0,IF(I10=I$105,1,0)),IF(J$107="",0,IF(J10=J$105,1,0)),IF(K$107="",0,IF(K10=K$105,1,0)),IF(L$107="",0,IF(L10=L$105,1,0)),IF(M$107="",0,IF(M10=M$105,1,0)),IF(O$107="",0,IF(O10=O$105,1,0)),IF(P$107="",0,IF(P10=P$105,1,0)),IF(Q$107="",0,IF(Q10=Q$105,1,0)),IF(R$107="",0,IF(R10=R$105,1,0)),IF(S$107="",0,IF(S10=S$105,1,0)),IF(T$107="",0,IF(T10=T$105,1,0)),IF(U$107="",0,IF(U10=U$105,1,0)),IF(V$107="",0,IF(V10=V$105,1,0)),IF(W$107="",0,IF(W10=W$105,1,0)))</f>
        <v>0</v>
      </c>
      <c r="AB10" s="117" t="str">
        <f t="shared" ref="AB10:AB41" si="1">IF(AA10&gt;0,ROUNDDOWN((AA10*Y$107),0),"")</f>
        <v/>
      </c>
    </row>
    <row r="11" spans="1:28" ht="15.75" x14ac:dyDescent="0.25">
      <c r="A11" s="3" t="s">
        <v>311</v>
      </c>
      <c r="B11" s="23" t="s">
        <v>34</v>
      </c>
      <c r="C11" s="23" t="s">
        <v>35</v>
      </c>
      <c r="D11" s="22">
        <v>5</v>
      </c>
      <c r="E11" s="1"/>
      <c r="F11" s="1"/>
      <c r="G11" s="1"/>
      <c r="H11" s="1"/>
      <c r="I11" s="1"/>
      <c r="J11" s="1"/>
      <c r="K11" s="1"/>
      <c r="L11" s="1"/>
      <c r="M11" s="1"/>
      <c r="N11" s="19" t="str">
        <f t="shared" ref="N11:N76" si="2">IF(SUM(E11:M11)&gt;0, SUM(E11:M11), "")</f>
        <v/>
      </c>
      <c r="O11" s="1"/>
      <c r="P11" s="1"/>
      <c r="Q11" s="1"/>
      <c r="R11" s="1"/>
      <c r="S11" s="1"/>
      <c r="T11" s="1"/>
      <c r="U11" s="1"/>
      <c r="V11" s="1"/>
      <c r="W11" s="1"/>
      <c r="X11" s="19" t="str">
        <f t="shared" ref="X11:X76" si="3">IF(SUM(O11:W11)&gt;0, SUM(O11:W11), "")</f>
        <v/>
      </c>
      <c r="Y11" s="20" t="str">
        <f t="shared" ref="Y11:Y76" si="4">IF(ISNUMBER(N11), N11+X11, "")</f>
        <v/>
      </c>
      <c r="Z11" s="91" t="str">
        <f t="shared" ref="Z11:Z76" si="5">IF(ISNUMBER(Y11), Y11-D11,"")</f>
        <v/>
      </c>
      <c r="AA11" s="24">
        <f t="shared" si="0"/>
        <v>0</v>
      </c>
      <c r="AB11" s="117" t="str">
        <f t="shared" si="1"/>
        <v/>
      </c>
    </row>
    <row r="12" spans="1:28" ht="15.75" x14ac:dyDescent="0.25">
      <c r="A12" s="3" t="s">
        <v>312</v>
      </c>
      <c r="B12" s="23" t="s">
        <v>34</v>
      </c>
      <c r="C12" s="23" t="s">
        <v>35</v>
      </c>
      <c r="D12" s="22">
        <v>2</v>
      </c>
      <c r="E12" s="1">
        <v>5</v>
      </c>
      <c r="F12" s="1">
        <v>5</v>
      </c>
      <c r="G12" s="1">
        <v>4</v>
      </c>
      <c r="H12" s="1">
        <v>4</v>
      </c>
      <c r="I12" s="1">
        <v>4</v>
      </c>
      <c r="J12" s="1">
        <v>5</v>
      </c>
      <c r="K12" s="1">
        <v>5</v>
      </c>
      <c r="L12" s="1">
        <v>3</v>
      </c>
      <c r="M12" s="1">
        <v>6</v>
      </c>
      <c r="N12" s="19">
        <f t="shared" si="2"/>
        <v>41</v>
      </c>
      <c r="O12" s="1">
        <v>4</v>
      </c>
      <c r="P12" s="1">
        <v>6</v>
      </c>
      <c r="Q12" s="1">
        <v>4</v>
      </c>
      <c r="R12" s="1">
        <v>6</v>
      </c>
      <c r="S12" s="1">
        <v>5</v>
      </c>
      <c r="T12" s="1">
        <v>4</v>
      </c>
      <c r="U12" s="1">
        <v>6</v>
      </c>
      <c r="V12" s="1">
        <v>4</v>
      </c>
      <c r="W12" s="1">
        <v>4</v>
      </c>
      <c r="X12" s="19">
        <f t="shared" si="3"/>
        <v>43</v>
      </c>
      <c r="Y12" s="20">
        <f t="shared" si="4"/>
        <v>84</v>
      </c>
      <c r="Z12" s="91">
        <f t="shared" si="5"/>
        <v>82</v>
      </c>
      <c r="AA12" s="24">
        <f t="shared" si="0"/>
        <v>0</v>
      </c>
      <c r="AB12" s="117" t="str">
        <f t="shared" si="1"/>
        <v/>
      </c>
    </row>
    <row r="13" spans="1:28" ht="15.75" x14ac:dyDescent="0.25">
      <c r="A13" s="3" t="s">
        <v>313</v>
      </c>
      <c r="B13" s="23" t="s">
        <v>34</v>
      </c>
      <c r="C13" s="23" t="s">
        <v>35</v>
      </c>
      <c r="D13" s="22">
        <v>6</v>
      </c>
      <c r="E13" s="1"/>
      <c r="F13" s="1"/>
      <c r="G13" s="1"/>
      <c r="H13" s="1"/>
      <c r="I13" s="1"/>
      <c r="J13" s="1"/>
      <c r="K13" s="1"/>
      <c r="L13" s="1"/>
      <c r="M13" s="1"/>
      <c r="N13" s="19" t="str">
        <f t="shared" si="2"/>
        <v/>
      </c>
      <c r="O13" s="1"/>
      <c r="P13" s="1"/>
      <c r="Q13" s="1"/>
      <c r="R13" s="1"/>
      <c r="S13" s="1"/>
      <c r="T13" s="1"/>
      <c r="U13" s="1"/>
      <c r="V13" s="1"/>
      <c r="W13" s="1"/>
      <c r="X13" s="19" t="str">
        <f t="shared" si="3"/>
        <v/>
      </c>
      <c r="Y13" s="20" t="str">
        <f t="shared" si="4"/>
        <v/>
      </c>
      <c r="Z13" s="91" t="str">
        <f t="shared" si="5"/>
        <v/>
      </c>
      <c r="AA13" s="24">
        <f t="shared" si="0"/>
        <v>0</v>
      </c>
      <c r="AB13" s="117" t="str">
        <f t="shared" si="1"/>
        <v/>
      </c>
    </row>
    <row r="14" spans="1:28" ht="15.75" x14ac:dyDescent="0.25">
      <c r="A14" s="3" t="s">
        <v>314</v>
      </c>
      <c r="B14" s="23" t="s">
        <v>34</v>
      </c>
      <c r="C14" s="23" t="s">
        <v>35</v>
      </c>
      <c r="D14" s="22">
        <v>3</v>
      </c>
      <c r="E14" s="1"/>
      <c r="F14" s="1"/>
      <c r="G14" s="1"/>
      <c r="H14" s="1"/>
      <c r="I14" s="1"/>
      <c r="J14" s="1"/>
      <c r="K14" s="1"/>
      <c r="L14" s="1"/>
      <c r="M14" s="1"/>
      <c r="N14" s="19" t="str">
        <f t="shared" si="2"/>
        <v/>
      </c>
      <c r="O14" s="1"/>
      <c r="P14" s="1"/>
      <c r="Q14" s="1"/>
      <c r="R14" s="1"/>
      <c r="S14" s="1"/>
      <c r="T14" s="1"/>
      <c r="U14" s="1"/>
      <c r="V14" s="1"/>
      <c r="W14" s="1"/>
      <c r="X14" s="19" t="str">
        <f t="shared" si="3"/>
        <v/>
      </c>
      <c r="Y14" s="20" t="str">
        <f t="shared" si="4"/>
        <v/>
      </c>
      <c r="Z14" s="91" t="str">
        <f t="shared" si="5"/>
        <v/>
      </c>
      <c r="AA14" s="24">
        <f t="shared" si="0"/>
        <v>0</v>
      </c>
      <c r="AB14" s="117" t="str">
        <f t="shared" si="1"/>
        <v/>
      </c>
    </row>
    <row r="15" spans="1:28" ht="15.75" x14ac:dyDescent="0.25">
      <c r="A15" s="3" t="s">
        <v>315</v>
      </c>
      <c r="B15" s="23" t="s">
        <v>34</v>
      </c>
      <c r="C15" s="23" t="s">
        <v>35</v>
      </c>
      <c r="D15" s="22">
        <v>6</v>
      </c>
      <c r="E15" s="1"/>
      <c r="F15" s="1"/>
      <c r="G15" s="1"/>
      <c r="H15" s="1"/>
      <c r="I15" s="1"/>
      <c r="J15" s="1"/>
      <c r="K15" s="1"/>
      <c r="L15" s="1"/>
      <c r="M15" s="1"/>
      <c r="N15" s="19" t="str">
        <f t="shared" si="2"/>
        <v/>
      </c>
      <c r="O15" s="1"/>
      <c r="P15" s="1"/>
      <c r="Q15" s="1"/>
      <c r="R15" s="1"/>
      <c r="S15" s="1"/>
      <c r="T15" s="1"/>
      <c r="U15" s="1"/>
      <c r="V15" s="1"/>
      <c r="W15" s="1"/>
      <c r="X15" s="19" t="str">
        <f t="shared" si="3"/>
        <v/>
      </c>
      <c r="Y15" s="20" t="str">
        <f t="shared" si="4"/>
        <v/>
      </c>
      <c r="Z15" s="91" t="str">
        <f t="shared" si="5"/>
        <v/>
      </c>
      <c r="AA15" s="24">
        <f t="shared" si="0"/>
        <v>0</v>
      </c>
      <c r="AB15" s="117" t="str">
        <f t="shared" si="1"/>
        <v/>
      </c>
    </row>
    <row r="16" spans="1:28" ht="15.75" x14ac:dyDescent="0.25">
      <c r="A16" s="3" t="s">
        <v>316</v>
      </c>
      <c r="B16" s="23" t="s">
        <v>34</v>
      </c>
      <c r="C16" s="23" t="s">
        <v>35</v>
      </c>
      <c r="D16" s="22">
        <v>7</v>
      </c>
      <c r="E16" s="1"/>
      <c r="F16" s="1"/>
      <c r="G16" s="1"/>
      <c r="H16" s="1"/>
      <c r="I16" s="1"/>
      <c r="J16" s="1"/>
      <c r="K16" s="1"/>
      <c r="L16" s="1"/>
      <c r="M16" s="1"/>
      <c r="N16" s="19" t="str">
        <f t="shared" si="2"/>
        <v/>
      </c>
      <c r="O16" s="1"/>
      <c r="P16" s="1"/>
      <c r="Q16" s="1"/>
      <c r="R16" s="1"/>
      <c r="S16" s="1"/>
      <c r="T16" s="1"/>
      <c r="U16" s="1"/>
      <c r="V16" s="1"/>
      <c r="W16" s="1"/>
      <c r="X16" s="19" t="str">
        <f t="shared" si="3"/>
        <v/>
      </c>
      <c r="Y16" s="20" t="str">
        <f t="shared" si="4"/>
        <v/>
      </c>
      <c r="Z16" s="91" t="str">
        <f t="shared" si="5"/>
        <v/>
      </c>
      <c r="AA16" s="24">
        <f t="shared" si="0"/>
        <v>0</v>
      </c>
      <c r="AB16" s="117" t="str">
        <f t="shared" si="1"/>
        <v/>
      </c>
    </row>
    <row r="17" spans="1:28" ht="15.75" x14ac:dyDescent="0.25">
      <c r="A17" s="3" t="s">
        <v>317</v>
      </c>
      <c r="B17" s="23" t="s">
        <v>34</v>
      </c>
      <c r="C17" s="23" t="s">
        <v>35</v>
      </c>
      <c r="D17" s="22">
        <v>6</v>
      </c>
      <c r="E17" s="1"/>
      <c r="F17" s="1"/>
      <c r="G17" s="1"/>
      <c r="H17" s="1"/>
      <c r="I17" s="1"/>
      <c r="J17" s="1"/>
      <c r="K17" s="1"/>
      <c r="L17" s="1"/>
      <c r="M17" s="1"/>
      <c r="N17" s="19" t="str">
        <f t="shared" si="2"/>
        <v/>
      </c>
      <c r="O17" s="1"/>
      <c r="P17" s="1"/>
      <c r="Q17" s="1"/>
      <c r="R17" s="1"/>
      <c r="S17" s="1"/>
      <c r="T17" s="1"/>
      <c r="U17" s="1"/>
      <c r="V17" s="1"/>
      <c r="W17" s="1"/>
      <c r="X17" s="19" t="str">
        <f t="shared" si="3"/>
        <v/>
      </c>
      <c r="Y17" s="20" t="str">
        <f t="shared" si="4"/>
        <v/>
      </c>
      <c r="Z17" s="91" t="str">
        <f t="shared" si="5"/>
        <v/>
      </c>
      <c r="AA17" s="24">
        <f t="shared" si="0"/>
        <v>0</v>
      </c>
      <c r="AB17" s="117" t="str">
        <f t="shared" si="1"/>
        <v/>
      </c>
    </row>
    <row r="18" spans="1:28" ht="15.75" x14ac:dyDescent="0.25">
      <c r="A18" s="3" t="s">
        <v>369</v>
      </c>
      <c r="B18" s="23" t="s">
        <v>34</v>
      </c>
      <c r="C18" s="23" t="s">
        <v>35</v>
      </c>
      <c r="D18" s="22">
        <v>9</v>
      </c>
      <c r="E18" s="1"/>
      <c r="F18" s="1"/>
      <c r="G18" s="1"/>
      <c r="H18" s="1"/>
      <c r="I18" s="1"/>
      <c r="J18" s="1"/>
      <c r="K18" s="1"/>
      <c r="L18" s="1"/>
      <c r="M18" s="1"/>
      <c r="N18" s="19" t="str">
        <f t="shared" si="2"/>
        <v/>
      </c>
      <c r="O18" s="1"/>
      <c r="P18" s="1"/>
      <c r="Q18" s="1"/>
      <c r="R18" s="1"/>
      <c r="S18" s="1"/>
      <c r="T18" s="1"/>
      <c r="U18" s="1"/>
      <c r="V18" s="1"/>
      <c r="W18" s="1"/>
      <c r="X18" s="19" t="str">
        <f t="shared" si="3"/>
        <v/>
      </c>
      <c r="Y18" s="20" t="str">
        <f t="shared" si="4"/>
        <v/>
      </c>
      <c r="Z18" s="91" t="str">
        <f t="shared" si="5"/>
        <v/>
      </c>
      <c r="AA18" s="24">
        <f t="shared" si="0"/>
        <v>0</v>
      </c>
      <c r="AB18" s="117" t="str">
        <f t="shared" si="1"/>
        <v/>
      </c>
    </row>
    <row r="19" spans="1:28" ht="15.75" x14ac:dyDescent="0.25">
      <c r="A19" s="3" t="s">
        <v>318</v>
      </c>
      <c r="B19" s="23" t="s">
        <v>34</v>
      </c>
      <c r="C19" s="23" t="s">
        <v>35</v>
      </c>
      <c r="D19" s="22">
        <v>2</v>
      </c>
      <c r="E19" s="1"/>
      <c r="F19" s="1"/>
      <c r="G19" s="1"/>
      <c r="H19" s="1"/>
      <c r="I19" s="1"/>
      <c r="J19" s="1"/>
      <c r="K19" s="1"/>
      <c r="L19" s="1"/>
      <c r="M19" s="1"/>
      <c r="N19" s="19" t="str">
        <f t="shared" si="2"/>
        <v/>
      </c>
      <c r="O19" s="1"/>
      <c r="P19" s="1"/>
      <c r="Q19" s="1"/>
      <c r="R19" s="1"/>
      <c r="S19" s="1"/>
      <c r="T19" s="1"/>
      <c r="U19" s="1"/>
      <c r="V19" s="1"/>
      <c r="W19" s="1"/>
      <c r="X19" s="19" t="str">
        <f t="shared" si="3"/>
        <v/>
      </c>
      <c r="Y19" s="20" t="str">
        <f t="shared" si="4"/>
        <v/>
      </c>
      <c r="Z19" s="91" t="str">
        <f t="shared" si="5"/>
        <v/>
      </c>
      <c r="AA19" s="24">
        <f t="shared" si="0"/>
        <v>0</v>
      </c>
      <c r="AB19" s="117" t="str">
        <f t="shared" si="1"/>
        <v/>
      </c>
    </row>
    <row r="20" spans="1:28" ht="15.75" x14ac:dyDescent="0.25">
      <c r="A20" s="3" t="s">
        <v>319</v>
      </c>
      <c r="B20" s="23" t="s">
        <v>34</v>
      </c>
      <c r="C20" s="23" t="s">
        <v>35</v>
      </c>
      <c r="D20" s="22">
        <v>4</v>
      </c>
      <c r="E20" s="1"/>
      <c r="F20" s="1"/>
      <c r="G20" s="1"/>
      <c r="H20" s="1"/>
      <c r="I20" s="1"/>
      <c r="J20" s="1"/>
      <c r="K20" s="1"/>
      <c r="L20" s="1"/>
      <c r="M20" s="1"/>
      <c r="N20" s="19" t="str">
        <f t="shared" si="2"/>
        <v/>
      </c>
      <c r="O20" s="1"/>
      <c r="P20" s="1"/>
      <c r="Q20" s="1"/>
      <c r="R20" s="1"/>
      <c r="S20" s="1"/>
      <c r="T20" s="1"/>
      <c r="U20" s="1"/>
      <c r="V20" s="1"/>
      <c r="W20" s="1"/>
      <c r="X20" s="19" t="str">
        <f t="shared" si="3"/>
        <v/>
      </c>
      <c r="Y20" s="20" t="str">
        <f t="shared" si="4"/>
        <v/>
      </c>
      <c r="Z20" s="91" t="str">
        <f t="shared" ref="Z20:Z27" si="6">IF(ISNUMBER(Y20), Y20-D20,"")</f>
        <v/>
      </c>
      <c r="AA20" s="24">
        <f t="shared" si="0"/>
        <v>0</v>
      </c>
      <c r="AB20" s="117" t="str">
        <f t="shared" si="1"/>
        <v/>
      </c>
    </row>
    <row r="21" spans="1:28" ht="15.75" x14ac:dyDescent="0.25">
      <c r="A21" s="3" t="s">
        <v>320</v>
      </c>
      <c r="B21" s="23" t="s">
        <v>34</v>
      </c>
      <c r="C21" s="23" t="s">
        <v>35</v>
      </c>
      <c r="D21" s="22">
        <v>7</v>
      </c>
      <c r="E21" s="1"/>
      <c r="F21" s="1"/>
      <c r="G21" s="1"/>
      <c r="H21" s="1"/>
      <c r="I21" s="1"/>
      <c r="J21" s="1"/>
      <c r="K21" s="1"/>
      <c r="L21" s="1"/>
      <c r="M21" s="1"/>
      <c r="N21" s="19" t="str">
        <f t="shared" si="2"/>
        <v/>
      </c>
      <c r="O21" s="1"/>
      <c r="P21" s="1"/>
      <c r="Q21" s="1"/>
      <c r="R21" s="1"/>
      <c r="S21" s="1"/>
      <c r="T21" s="1"/>
      <c r="U21" s="1"/>
      <c r="V21" s="1"/>
      <c r="W21" s="1"/>
      <c r="X21" s="19" t="str">
        <f t="shared" si="3"/>
        <v/>
      </c>
      <c r="Y21" s="20" t="str">
        <f t="shared" si="4"/>
        <v/>
      </c>
      <c r="Z21" s="91" t="str">
        <f t="shared" si="6"/>
        <v/>
      </c>
      <c r="AA21" s="24">
        <f t="shared" si="0"/>
        <v>0</v>
      </c>
      <c r="AB21" s="117" t="str">
        <f t="shared" si="1"/>
        <v/>
      </c>
    </row>
    <row r="22" spans="1:28" ht="15.75" x14ac:dyDescent="0.25">
      <c r="A22" s="3" t="s">
        <v>321</v>
      </c>
      <c r="B22" s="23" t="s">
        <v>34</v>
      </c>
      <c r="C22" s="23" t="s">
        <v>35</v>
      </c>
      <c r="D22" s="22">
        <v>5</v>
      </c>
      <c r="E22" s="1"/>
      <c r="F22" s="1"/>
      <c r="G22" s="1"/>
      <c r="H22" s="1"/>
      <c r="I22" s="1"/>
      <c r="J22" s="1"/>
      <c r="K22" s="1"/>
      <c r="L22" s="1"/>
      <c r="M22" s="1"/>
      <c r="N22" s="19" t="str">
        <f t="shared" si="2"/>
        <v/>
      </c>
      <c r="O22" s="1"/>
      <c r="P22" s="1"/>
      <c r="Q22" s="1"/>
      <c r="R22" s="1"/>
      <c r="S22" s="1"/>
      <c r="T22" s="1"/>
      <c r="U22" s="1"/>
      <c r="V22" s="1"/>
      <c r="W22" s="1"/>
      <c r="X22" s="19" t="str">
        <f t="shared" si="3"/>
        <v/>
      </c>
      <c r="Y22" s="20" t="str">
        <f t="shared" si="4"/>
        <v/>
      </c>
      <c r="Z22" s="91" t="str">
        <f t="shared" si="6"/>
        <v/>
      </c>
      <c r="AA22" s="24">
        <f t="shared" si="0"/>
        <v>0</v>
      </c>
      <c r="AB22" s="117" t="str">
        <f t="shared" si="1"/>
        <v/>
      </c>
    </row>
    <row r="23" spans="1:28" ht="15.75" x14ac:dyDescent="0.25">
      <c r="A23" s="3" t="s">
        <v>322</v>
      </c>
      <c r="B23" s="23" t="s">
        <v>34</v>
      </c>
      <c r="C23" s="23" t="s">
        <v>35</v>
      </c>
      <c r="D23" s="22">
        <v>8</v>
      </c>
      <c r="E23" s="1"/>
      <c r="F23" s="1"/>
      <c r="G23" s="1"/>
      <c r="H23" s="1"/>
      <c r="I23" s="1"/>
      <c r="J23" s="1"/>
      <c r="K23" s="1"/>
      <c r="L23" s="1"/>
      <c r="M23" s="1"/>
      <c r="N23" s="19" t="str">
        <f t="shared" si="2"/>
        <v/>
      </c>
      <c r="O23" s="1"/>
      <c r="P23" s="1"/>
      <c r="Q23" s="1"/>
      <c r="R23" s="1"/>
      <c r="S23" s="1"/>
      <c r="T23" s="1"/>
      <c r="U23" s="1"/>
      <c r="V23" s="1"/>
      <c r="W23" s="1"/>
      <c r="X23" s="19" t="str">
        <f t="shared" si="3"/>
        <v/>
      </c>
      <c r="Y23" s="20" t="str">
        <f t="shared" si="4"/>
        <v/>
      </c>
      <c r="Z23" s="91" t="str">
        <f t="shared" si="6"/>
        <v/>
      </c>
      <c r="AA23" s="24">
        <f t="shared" si="0"/>
        <v>0</v>
      </c>
      <c r="AB23" s="117" t="str">
        <f t="shared" si="1"/>
        <v/>
      </c>
    </row>
    <row r="24" spans="1:28" ht="15.75" x14ac:dyDescent="0.25">
      <c r="A24" s="3" t="s">
        <v>323</v>
      </c>
      <c r="B24" s="23" t="s">
        <v>34</v>
      </c>
      <c r="C24" s="23" t="s">
        <v>35</v>
      </c>
      <c r="D24" s="22">
        <v>5</v>
      </c>
      <c r="E24" s="1">
        <v>4</v>
      </c>
      <c r="F24" s="1">
        <v>6</v>
      </c>
      <c r="G24" s="1">
        <v>4</v>
      </c>
      <c r="H24" s="1">
        <v>3</v>
      </c>
      <c r="I24" s="1">
        <v>4</v>
      </c>
      <c r="J24" s="1">
        <v>5</v>
      </c>
      <c r="K24" s="1">
        <v>4</v>
      </c>
      <c r="L24" s="1">
        <v>3</v>
      </c>
      <c r="M24" s="1">
        <v>4</v>
      </c>
      <c r="N24" s="19">
        <f t="shared" si="2"/>
        <v>37</v>
      </c>
      <c r="O24" s="1">
        <v>4</v>
      </c>
      <c r="P24" s="1">
        <v>4</v>
      </c>
      <c r="Q24" s="1">
        <v>3</v>
      </c>
      <c r="R24" s="1">
        <v>6</v>
      </c>
      <c r="S24" s="1">
        <v>5</v>
      </c>
      <c r="T24" s="1">
        <v>5</v>
      </c>
      <c r="U24" s="1">
        <v>7</v>
      </c>
      <c r="V24" s="1">
        <v>3</v>
      </c>
      <c r="W24" s="1">
        <v>5</v>
      </c>
      <c r="X24" s="19">
        <f t="shared" si="3"/>
        <v>42</v>
      </c>
      <c r="Y24" s="20">
        <f t="shared" si="4"/>
        <v>79</v>
      </c>
      <c r="Z24" s="91">
        <f t="shared" si="6"/>
        <v>74</v>
      </c>
      <c r="AA24" s="24">
        <f t="shared" si="0"/>
        <v>0</v>
      </c>
      <c r="AB24" s="117" t="str">
        <f t="shared" si="1"/>
        <v/>
      </c>
    </row>
    <row r="25" spans="1:28" ht="15.75" x14ac:dyDescent="0.25">
      <c r="A25" s="3" t="s">
        <v>324</v>
      </c>
      <c r="B25" s="23" t="s">
        <v>34</v>
      </c>
      <c r="C25" s="23" t="s">
        <v>35</v>
      </c>
      <c r="D25" s="22">
        <v>6</v>
      </c>
      <c r="E25" s="1">
        <v>5</v>
      </c>
      <c r="F25" s="1">
        <v>8</v>
      </c>
      <c r="G25" s="1">
        <v>5</v>
      </c>
      <c r="H25" s="1">
        <v>4</v>
      </c>
      <c r="I25" s="1">
        <v>5</v>
      </c>
      <c r="J25" s="1">
        <v>6</v>
      </c>
      <c r="K25" s="1">
        <v>6</v>
      </c>
      <c r="L25" s="1">
        <v>3</v>
      </c>
      <c r="M25" s="1">
        <v>5</v>
      </c>
      <c r="N25" s="19">
        <f t="shared" si="2"/>
        <v>47</v>
      </c>
      <c r="O25" s="1">
        <v>4</v>
      </c>
      <c r="P25" s="1">
        <v>4</v>
      </c>
      <c r="Q25" s="1">
        <v>4</v>
      </c>
      <c r="R25" s="1">
        <v>5</v>
      </c>
      <c r="S25" s="1">
        <v>5</v>
      </c>
      <c r="T25" s="1">
        <v>4</v>
      </c>
      <c r="U25" s="1">
        <v>6</v>
      </c>
      <c r="V25" s="1">
        <v>3</v>
      </c>
      <c r="W25" s="1">
        <v>5</v>
      </c>
      <c r="X25" s="19">
        <f t="shared" si="3"/>
        <v>40</v>
      </c>
      <c r="Y25" s="20">
        <f t="shared" si="4"/>
        <v>87</v>
      </c>
      <c r="Z25" s="91">
        <f t="shared" si="6"/>
        <v>81</v>
      </c>
      <c r="AA25" s="24">
        <f t="shared" si="0"/>
        <v>0</v>
      </c>
      <c r="AB25" s="117" t="str">
        <f t="shared" si="1"/>
        <v/>
      </c>
    </row>
    <row r="26" spans="1:28" ht="15.75" x14ac:dyDescent="0.25">
      <c r="A26" s="3" t="s">
        <v>325</v>
      </c>
      <c r="B26" s="23" t="s">
        <v>34</v>
      </c>
      <c r="C26" s="23" t="s">
        <v>35</v>
      </c>
      <c r="D26" s="22">
        <v>5</v>
      </c>
      <c r="E26" s="1"/>
      <c r="F26" s="1"/>
      <c r="G26" s="1"/>
      <c r="H26" s="1"/>
      <c r="I26" s="1"/>
      <c r="J26" s="1"/>
      <c r="K26" s="1"/>
      <c r="L26" s="1"/>
      <c r="M26" s="1"/>
      <c r="N26" s="19" t="str">
        <f t="shared" si="2"/>
        <v/>
      </c>
      <c r="O26" s="1"/>
      <c r="P26" s="1"/>
      <c r="Q26" s="1"/>
      <c r="R26" s="1"/>
      <c r="S26" s="1"/>
      <c r="T26" s="1"/>
      <c r="U26" s="1"/>
      <c r="V26" s="1"/>
      <c r="W26" s="1"/>
      <c r="X26" s="19" t="str">
        <f t="shared" si="3"/>
        <v/>
      </c>
      <c r="Y26" s="20" t="str">
        <f t="shared" si="4"/>
        <v/>
      </c>
      <c r="Z26" s="91" t="str">
        <f t="shared" si="6"/>
        <v/>
      </c>
      <c r="AA26" s="24">
        <f t="shared" si="0"/>
        <v>0</v>
      </c>
      <c r="AB26" s="117" t="str">
        <f t="shared" si="1"/>
        <v/>
      </c>
    </row>
    <row r="27" spans="1:28" ht="15.75" x14ac:dyDescent="0.25">
      <c r="A27" s="3" t="s">
        <v>388</v>
      </c>
      <c r="B27" s="23" t="s">
        <v>34</v>
      </c>
      <c r="C27" s="23" t="s">
        <v>35</v>
      </c>
      <c r="D27" s="22">
        <v>5</v>
      </c>
      <c r="E27" s="1">
        <v>4</v>
      </c>
      <c r="F27" s="1">
        <v>7</v>
      </c>
      <c r="G27" s="1">
        <v>4</v>
      </c>
      <c r="H27" s="1">
        <v>3</v>
      </c>
      <c r="I27" s="1">
        <v>4</v>
      </c>
      <c r="J27" s="1">
        <v>7</v>
      </c>
      <c r="K27" s="1">
        <v>4</v>
      </c>
      <c r="L27" s="1">
        <v>3</v>
      </c>
      <c r="M27" s="1">
        <v>5</v>
      </c>
      <c r="N27" s="19">
        <f t="shared" si="2"/>
        <v>41</v>
      </c>
      <c r="O27" s="1">
        <v>5</v>
      </c>
      <c r="P27" s="1">
        <v>4</v>
      </c>
      <c r="Q27" s="1">
        <v>3</v>
      </c>
      <c r="R27" s="1">
        <v>6</v>
      </c>
      <c r="S27" s="1">
        <v>4</v>
      </c>
      <c r="T27" s="1">
        <v>4</v>
      </c>
      <c r="U27" s="1">
        <v>5</v>
      </c>
      <c r="V27" s="1">
        <v>3</v>
      </c>
      <c r="W27" s="1">
        <v>5</v>
      </c>
      <c r="X27" s="19">
        <f t="shared" si="3"/>
        <v>39</v>
      </c>
      <c r="Y27" s="20">
        <f t="shared" si="4"/>
        <v>80</v>
      </c>
      <c r="Z27" s="91">
        <f t="shared" si="6"/>
        <v>75</v>
      </c>
      <c r="AA27" s="24">
        <f t="shared" si="0"/>
        <v>0</v>
      </c>
      <c r="AB27" s="117" t="str">
        <f t="shared" si="1"/>
        <v/>
      </c>
    </row>
    <row r="28" spans="1:28" ht="15.75" x14ac:dyDescent="0.25">
      <c r="A28" s="3" t="s">
        <v>390</v>
      </c>
      <c r="B28" s="23" t="s">
        <v>34</v>
      </c>
      <c r="C28" s="23" t="s">
        <v>35</v>
      </c>
      <c r="D28" s="22">
        <v>5</v>
      </c>
      <c r="E28" s="1"/>
      <c r="F28" s="1"/>
      <c r="G28" s="1"/>
      <c r="H28" s="1"/>
      <c r="I28" s="1"/>
      <c r="J28" s="1"/>
      <c r="K28" s="1"/>
      <c r="L28" s="1"/>
      <c r="M28" s="1"/>
      <c r="N28" s="19" t="str">
        <f t="shared" si="2"/>
        <v/>
      </c>
      <c r="O28" s="1"/>
      <c r="P28" s="1"/>
      <c r="Q28" s="1"/>
      <c r="R28" s="1"/>
      <c r="S28" s="1"/>
      <c r="T28" s="1"/>
      <c r="U28" s="1">
        <v>4</v>
      </c>
      <c r="V28" s="1"/>
      <c r="W28" s="1"/>
      <c r="X28" s="19"/>
      <c r="Y28" s="20"/>
      <c r="Z28" s="91"/>
      <c r="AA28" s="24">
        <f t="shared" si="0"/>
        <v>0</v>
      </c>
      <c r="AB28" s="117" t="str">
        <f t="shared" si="1"/>
        <v/>
      </c>
    </row>
    <row r="29" spans="1:28" ht="15.75" x14ac:dyDescent="0.25">
      <c r="A29" s="3"/>
      <c r="B29" s="23"/>
      <c r="C29" s="23"/>
      <c r="D29" s="22"/>
      <c r="E29" s="1"/>
      <c r="F29" s="1"/>
      <c r="G29" s="1"/>
      <c r="H29" s="1"/>
      <c r="I29" s="1"/>
      <c r="J29" s="1"/>
      <c r="K29" s="1"/>
      <c r="L29" s="1"/>
      <c r="M29" s="1"/>
      <c r="N29" s="19" t="str">
        <f t="shared" si="2"/>
        <v/>
      </c>
      <c r="O29" s="1"/>
      <c r="P29" s="1"/>
      <c r="Q29" s="1"/>
      <c r="R29" s="1"/>
      <c r="S29" s="1"/>
      <c r="T29" s="1"/>
      <c r="U29" s="1"/>
      <c r="V29" s="1"/>
      <c r="W29" s="1"/>
      <c r="X29" s="19" t="str">
        <f t="shared" si="3"/>
        <v/>
      </c>
      <c r="Y29" s="20" t="str">
        <f t="shared" si="4"/>
        <v/>
      </c>
      <c r="Z29" s="91" t="str">
        <f t="shared" si="5"/>
        <v/>
      </c>
      <c r="AA29" s="24">
        <f t="shared" si="0"/>
        <v>0</v>
      </c>
      <c r="AB29" s="117" t="str">
        <f t="shared" si="1"/>
        <v/>
      </c>
    </row>
    <row r="30" spans="1:28" ht="15.75" x14ac:dyDescent="0.25">
      <c r="A30" s="3"/>
      <c r="B30" s="23"/>
      <c r="C30" s="23"/>
      <c r="D30" s="22"/>
      <c r="E30" s="1"/>
      <c r="F30" s="1"/>
      <c r="G30" s="1"/>
      <c r="H30" s="1"/>
      <c r="I30" s="1"/>
      <c r="J30" s="1"/>
      <c r="K30" s="1"/>
      <c r="L30" s="1"/>
      <c r="M30" s="1"/>
      <c r="N30" s="19" t="str">
        <f t="shared" si="2"/>
        <v/>
      </c>
      <c r="O30" s="1"/>
      <c r="P30" s="1"/>
      <c r="Q30" s="1"/>
      <c r="R30" s="1"/>
      <c r="S30" s="1"/>
      <c r="T30" s="1"/>
      <c r="U30" s="1"/>
      <c r="V30" s="1"/>
      <c r="W30" s="1"/>
      <c r="X30" s="19" t="str">
        <f t="shared" si="3"/>
        <v/>
      </c>
      <c r="Y30" s="20" t="str">
        <f t="shared" si="4"/>
        <v/>
      </c>
      <c r="Z30" s="91" t="str">
        <f t="shared" si="5"/>
        <v/>
      </c>
      <c r="AA30" s="24">
        <f t="shared" si="0"/>
        <v>0</v>
      </c>
      <c r="AB30" s="117" t="str">
        <f t="shared" si="1"/>
        <v/>
      </c>
    </row>
    <row r="31" spans="1:28" ht="15.75" x14ac:dyDescent="0.25">
      <c r="A31" s="3"/>
      <c r="B31" s="23"/>
      <c r="C31" s="23"/>
      <c r="D31" s="22"/>
      <c r="E31" s="1"/>
      <c r="F31" s="1"/>
      <c r="G31" s="1"/>
      <c r="H31" s="1"/>
      <c r="I31" s="1"/>
      <c r="J31" s="1"/>
      <c r="K31" s="1"/>
      <c r="L31" s="1"/>
      <c r="M31" s="1"/>
      <c r="N31" s="19" t="str">
        <f t="shared" si="2"/>
        <v/>
      </c>
      <c r="O31" s="1"/>
      <c r="P31" s="1"/>
      <c r="Q31" s="1"/>
      <c r="R31" s="1"/>
      <c r="S31" s="1"/>
      <c r="T31" s="1"/>
      <c r="U31" s="1"/>
      <c r="V31" s="1"/>
      <c r="W31" s="1"/>
      <c r="X31" s="19" t="str">
        <f t="shared" si="3"/>
        <v/>
      </c>
      <c r="Y31" s="20" t="str">
        <f t="shared" si="4"/>
        <v/>
      </c>
      <c r="Z31" s="91" t="str">
        <f t="shared" si="5"/>
        <v/>
      </c>
      <c r="AA31" s="24">
        <f t="shared" si="0"/>
        <v>0</v>
      </c>
      <c r="AB31" s="117" t="str">
        <f t="shared" si="1"/>
        <v/>
      </c>
    </row>
    <row r="32" spans="1:28" ht="15.75" x14ac:dyDescent="0.25">
      <c r="A32" s="3"/>
      <c r="B32" s="23"/>
      <c r="C32" s="23"/>
      <c r="D32" s="22"/>
      <c r="E32" s="1"/>
      <c r="F32" s="1"/>
      <c r="G32" s="1"/>
      <c r="H32" s="1"/>
      <c r="I32" s="1"/>
      <c r="J32" s="1"/>
      <c r="K32" s="1"/>
      <c r="L32" s="1"/>
      <c r="M32" s="1"/>
      <c r="N32" s="19" t="str">
        <f t="shared" si="2"/>
        <v/>
      </c>
      <c r="O32" s="1"/>
      <c r="P32" s="1"/>
      <c r="Q32" s="1"/>
      <c r="R32" s="1"/>
      <c r="S32" s="1"/>
      <c r="T32" s="1"/>
      <c r="U32" s="1"/>
      <c r="V32" s="1"/>
      <c r="W32" s="1"/>
      <c r="X32" s="19" t="str">
        <f t="shared" si="3"/>
        <v/>
      </c>
      <c r="Y32" s="20" t="str">
        <f t="shared" si="4"/>
        <v/>
      </c>
      <c r="Z32" s="91" t="str">
        <f t="shared" si="5"/>
        <v/>
      </c>
      <c r="AA32" s="24">
        <f t="shared" si="0"/>
        <v>0</v>
      </c>
      <c r="AB32" s="117" t="str">
        <f t="shared" si="1"/>
        <v/>
      </c>
    </row>
    <row r="33" spans="1:28" ht="15.75" x14ac:dyDescent="0.25">
      <c r="A33" s="3"/>
      <c r="B33" s="23"/>
      <c r="C33" s="23"/>
      <c r="D33" s="22"/>
      <c r="E33" s="1"/>
      <c r="F33" s="1"/>
      <c r="G33" s="1"/>
      <c r="H33" s="1"/>
      <c r="I33" s="1"/>
      <c r="J33" s="1"/>
      <c r="K33" s="1"/>
      <c r="L33" s="1"/>
      <c r="M33" s="1"/>
      <c r="N33" s="19" t="str">
        <f t="shared" si="2"/>
        <v/>
      </c>
      <c r="O33" s="1"/>
      <c r="P33" s="1"/>
      <c r="Q33" s="1"/>
      <c r="R33" s="1"/>
      <c r="S33" s="1"/>
      <c r="T33" s="1"/>
      <c r="U33" s="1"/>
      <c r="V33" s="1"/>
      <c r="W33" s="1"/>
      <c r="X33" s="19" t="str">
        <f t="shared" si="3"/>
        <v/>
      </c>
      <c r="Y33" s="20" t="str">
        <f t="shared" si="4"/>
        <v/>
      </c>
      <c r="Z33" s="91" t="str">
        <f t="shared" si="5"/>
        <v/>
      </c>
      <c r="AA33" s="24">
        <f t="shared" si="0"/>
        <v>0</v>
      </c>
      <c r="AB33" s="117" t="str">
        <f t="shared" si="1"/>
        <v/>
      </c>
    </row>
    <row r="34" spans="1:28" ht="15.75" x14ac:dyDescent="0.25">
      <c r="A34" s="3" t="s">
        <v>326</v>
      </c>
      <c r="B34" s="23" t="s">
        <v>35</v>
      </c>
      <c r="C34" s="23" t="s">
        <v>69</v>
      </c>
      <c r="D34" s="22">
        <v>11</v>
      </c>
      <c r="E34" s="1"/>
      <c r="F34" s="1"/>
      <c r="G34" s="1"/>
      <c r="H34" s="1"/>
      <c r="I34" s="1"/>
      <c r="J34" s="1"/>
      <c r="K34" s="1"/>
      <c r="L34" s="1"/>
      <c r="M34" s="1"/>
      <c r="N34" s="19" t="str">
        <f t="shared" si="2"/>
        <v/>
      </c>
      <c r="O34" s="1"/>
      <c r="P34" s="1"/>
      <c r="Q34" s="1"/>
      <c r="R34" s="1"/>
      <c r="S34" s="1"/>
      <c r="T34" s="1"/>
      <c r="U34" s="1"/>
      <c r="V34" s="1"/>
      <c r="W34" s="1"/>
      <c r="X34" s="19" t="str">
        <f t="shared" si="3"/>
        <v/>
      </c>
      <c r="Y34" s="20" t="str">
        <f t="shared" si="4"/>
        <v/>
      </c>
      <c r="Z34" s="91" t="str">
        <f t="shared" si="5"/>
        <v/>
      </c>
      <c r="AA34" s="24">
        <f t="shared" si="0"/>
        <v>0</v>
      </c>
      <c r="AB34" s="117" t="str">
        <f t="shared" si="1"/>
        <v/>
      </c>
    </row>
    <row r="35" spans="1:28" ht="15.75" x14ac:dyDescent="0.25">
      <c r="A35" s="3" t="s">
        <v>327</v>
      </c>
      <c r="B35" s="23" t="s">
        <v>35</v>
      </c>
      <c r="C35" s="23" t="s">
        <v>69</v>
      </c>
      <c r="D35" s="22">
        <v>13</v>
      </c>
      <c r="E35" s="1">
        <v>6</v>
      </c>
      <c r="F35" s="1">
        <v>5</v>
      </c>
      <c r="G35" s="1">
        <v>5</v>
      </c>
      <c r="H35" s="1">
        <v>4</v>
      </c>
      <c r="I35" s="1">
        <v>4</v>
      </c>
      <c r="J35" s="1">
        <v>6</v>
      </c>
      <c r="K35" s="1">
        <v>5</v>
      </c>
      <c r="L35" s="1">
        <v>4</v>
      </c>
      <c r="M35" s="1">
        <v>6</v>
      </c>
      <c r="N35" s="19">
        <f t="shared" si="2"/>
        <v>45</v>
      </c>
      <c r="O35" s="1">
        <v>6</v>
      </c>
      <c r="P35" s="1">
        <v>5</v>
      </c>
      <c r="Q35" s="1">
        <v>4</v>
      </c>
      <c r="R35" s="1">
        <v>6</v>
      </c>
      <c r="S35" s="1">
        <v>6</v>
      </c>
      <c r="T35" s="1">
        <v>5</v>
      </c>
      <c r="U35" s="1">
        <v>6</v>
      </c>
      <c r="V35" s="1">
        <v>2</v>
      </c>
      <c r="W35" s="1">
        <v>4</v>
      </c>
      <c r="X35" s="19">
        <f t="shared" si="3"/>
        <v>44</v>
      </c>
      <c r="Y35" s="20">
        <f t="shared" si="4"/>
        <v>89</v>
      </c>
      <c r="Z35" s="91">
        <f t="shared" si="5"/>
        <v>76</v>
      </c>
      <c r="AA35" s="24">
        <f t="shared" si="0"/>
        <v>1</v>
      </c>
      <c r="AB35" s="117">
        <f t="shared" si="1"/>
        <v>24</v>
      </c>
    </row>
    <row r="36" spans="1:28" ht="15.75" x14ac:dyDescent="0.25">
      <c r="A36" s="3" t="s">
        <v>370</v>
      </c>
      <c r="B36" s="23" t="s">
        <v>35</v>
      </c>
      <c r="C36" s="23" t="s">
        <v>69</v>
      </c>
      <c r="D36" s="22">
        <v>15</v>
      </c>
      <c r="E36" s="1"/>
      <c r="F36" s="1"/>
      <c r="G36" s="1"/>
      <c r="H36" s="1"/>
      <c r="I36" s="1"/>
      <c r="J36" s="1"/>
      <c r="K36" s="1"/>
      <c r="L36" s="1"/>
      <c r="M36" s="1"/>
      <c r="N36" s="19" t="str">
        <f t="shared" si="2"/>
        <v/>
      </c>
      <c r="O36" s="1"/>
      <c r="P36" s="1"/>
      <c r="Q36" s="1"/>
      <c r="R36" s="1"/>
      <c r="S36" s="1"/>
      <c r="T36" s="1"/>
      <c r="U36" s="1"/>
      <c r="V36" s="1"/>
      <c r="W36" s="1"/>
      <c r="X36" s="19" t="str">
        <f t="shared" si="3"/>
        <v/>
      </c>
      <c r="Y36" s="20" t="str">
        <f t="shared" si="4"/>
        <v/>
      </c>
      <c r="Z36" s="91" t="str">
        <f t="shared" si="5"/>
        <v/>
      </c>
      <c r="AA36" s="24">
        <f t="shared" si="0"/>
        <v>0</v>
      </c>
      <c r="AB36" s="117" t="str">
        <f t="shared" si="1"/>
        <v/>
      </c>
    </row>
    <row r="37" spans="1:28" ht="15.75" x14ac:dyDescent="0.25">
      <c r="A37" s="3" t="s">
        <v>328</v>
      </c>
      <c r="B37" s="23" t="s">
        <v>35</v>
      </c>
      <c r="C37" s="23" t="s">
        <v>69</v>
      </c>
      <c r="D37" s="22">
        <v>15</v>
      </c>
      <c r="E37" s="1"/>
      <c r="F37" s="1"/>
      <c r="G37" s="1"/>
      <c r="H37" s="1"/>
      <c r="I37" s="1"/>
      <c r="J37" s="1"/>
      <c r="K37" s="1"/>
      <c r="L37" s="1"/>
      <c r="M37" s="1"/>
      <c r="N37" s="19" t="str">
        <f t="shared" si="2"/>
        <v/>
      </c>
      <c r="O37" s="1"/>
      <c r="P37" s="1"/>
      <c r="Q37" s="1"/>
      <c r="R37" s="1"/>
      <c r="S37" s="1"/>
      <c r="T37" s="1"/>
      <c r="U37" s="1"/>
      <c r="V37" s="1"/>
      <c r="W37" s="1"/>
      <c r="X37" s="19" t="str">
        <f t="shared" si="3"/>
        <v/>
      </c>
      <c r="Y37" s="20" t="str">
        <f t="shared" si="4"/>
        <v/>
      </c>
      <c r="Z37" s="91" t="str">
        <f t="shared" si="5"/>
        <v/>
      </c>
      <c r="AA37" s="24">
        <f t="shared" si="0"/>
        <v>0</v>
      </c>
      <c r="AB37" s="117" t="str">
        <f t="shared" si="1"/>
        <v/>
      </c>
    </row>
    <row r="38" spans="1:28" ht="15.75" x14ac:dyDescent="0.25">
      <c r="A38" s="3" t="s">
        <v>329</v>
      </c>
      <c r="B38" s="23" t="s">
        <v>35</v>
      </c>
      <c r="C38" s="23" t="s">
        <v>69</v>
      </c>
      <c r="D38" s="22">
        <v>10</v>
      </c>
      <c r="E38" s="1"/>
      <c r="F38" s="1"/>
      <c r="G38" s="1"/>
      <c r="H38" s="1"/>
      <c r="I38" s="1"/>
      <c r="J38" s="1"/>
      <c r="K38" s="1"/>
      <c r="L38" s="1"/>
      <c r="M38" s="1"/>
      <c r="N38" s="19" t="str">
        <f t="shared" si="2"/>
        <v/>
      </c>
      <c r="O38" s="1"/>
      <c r="P38" s="1"/>
      <c r="Q38" s="1"/>
      <c r="R38" s="1"/>
      <c r="S38" s="1"/>
      <c r="T38" s="1"/>
      <c r="U38" s="1"/>
      <c r="V38" s="1"/>
      <c r="W38" s="1"/>
      <c r="X38" s="19" t="str">
        <f t="shared" si="3"/>
        <v/>
      </c>
      <c r="Y38" s="20" t="str">
        <f t="shared" si="4"/>
        <v/>
      </c>
      <c r="Z38" s="91" t="str">
        <f t="shared" si="5"/>
        <v/>
      </c>
      <c r="AA38" s="24">
        <f t="shared" si="0"/>
        <v>0</v>
      </c>
      <c r="AB38" s="117" t="str">
        <f t="shared" si="1"/>
        <v/>
      </c>
    </row>
    <row r="39" spans="1:28" ht="15.75" x14ac:dyDescent="0.25">
      <c r="A39" s="3" t="s">
        <v>330</v>
      </c>
      <c r="B39" s="23" t="s">
        <v>35</v>
      </c>
      <c r="C39" s="23" t="s">
        <v>69</v>
      </c>
      <c r="D39" s="22">
        <v>8</v>
      </c>
      <c r="E39" s="1"/>
      <c r="F39" s="1"/>
      <c r="G39" s="1"/>
      <c r="H39" s="1"/>
      <c r="I39" s="1"/>
      <c r="J39" s="1"/>
      <c r="K39" s="1"/>
      <c r="L39" s="1"/>
      <c r="M39" s="1"/>
      <c r="N39" s="19" t="str">
        <f t="shared" si="2"/>
        <v/>
      </c>
      <c r="O39" s="1"/>
      <c r="P39" s="1"/>
      <c r="Q39" s="1"/>
      <c r="R39" s="1"/>
      <c r="S39" s="1"/>
      <c r="T39" s="1"/>
      <c r="U39" s="1"/>
      <c r="V39" s="1"/>
      <c r="W39" s="1"/>
      <c r="X39" s="19" t="str">
        <f t="shared" si="3"/>
        <v/>
      </c>
      <c r="Y39" s="20" t="str">
        <f t="shared" si="4"/>
        <v/>
      </c>
      <c r="Z39" s="91" t="str">
        <f t="shared" si="5"/>
        <v/>
      </c>
      <c r="AA39" s="24">
        <f t="shared" si="0"/>
        <v>0</v>
      </c>
      <c r="AB39" s="117" t="str">
        <f t="shared" si="1"/>
        <v/>
      </c>
    </row>
    <row r="40" spans="1:28" ht="15.75" x14ac:dyDescent="0.25">
      <c r="A40" s="3" t="s">
        <v>307</v>
      </c>
      <c r="B40" s="23" t="s">
        <v>35</v>
      </c>
      <c r="C40" s="23" t="s">
        <v>69</v>
      </c>
      <c r="D40" s="22">
        <v>15</v>
      </c>
      <c r="E40" s="1"/>
      <c r="F40" s="1"/>
      <c r="G40" s="1"/>
      <c r="H40" s="1"/>
      <c r="I40" s="1"/>
      <c r="J40" s="1"/>
      <c r="K40" s="1"/>
      <c r="L40" s="1"/>
      <c r="M40" s="1"/>
      <c r="N40" s="19" t="str">
        <f t="shared" si="2"/>
        <v/>
      </c>
      <c r="O40" s="1"/>
      <c r="P40" s="1"/>
      <c r="Q40" s="1"/>
      <c r="R40" s="1"/>
      <c r="S40" s="1"/>
      <c r="T40" s="1"/>
      <c r="U40" s="1"/>
      <c r="V40" s="1"/>
      <c r="W40" s="1"/>
      <c r="X40" s="19" t="str">
        <f t="shared" si="3"/>
        <v/>
      </c>
      <c r="Y40" s="20" t="str">
        <f t="shared" si="4"/>
        <v/>
      </c>
      <c r="Z40" s="91" t="str">
        <f t="shared" si="5"/>
        <v/>
      </c>
      <c r="AA40" s="24">
        <f t="shared" si="0"/>
        <v>0</v>
      </c>
      <c r="AB40" s="117" t="str">
        <f t="shared" si="1"/>
        <v/>
      </c>
    </row>
    <row r="41" spans="1:28" ht="15.75" x14ac:dyDescent="0.25">
      <c r="A41" s="3" t="s">
        <v>331</v>
      </c>
      <c r="B41" s="23" t="s">
        <v>35</v>
      </c>
      <c r="C41" s="23" t="s">
        <v>69</v>
      </c>
      <c r="D41" s="22">
        <v>12</v>
      </c>
      <c r="E41" s="1"/>
      <c r="F41" s="1"/>
      <c r="G41" s="1"/>
      <c r="H41" s="1"/>
      <c r="I41" s="1"/>
      <c r="J41" s="1"/>
      <c r="K41" s="1"/>
      <c r="L41" s="1"/>
      <c r="M41" s="1"/>
      <c r="N41" s="19" t="str">
        <f>IF(SUM(E41:M41)&gt;0, SUM(E41:M41), "")</f>
        <v/>
      </c>
      <c r="O41" s="1"/>
      <c r="P41" s="1"/>
      <c r="Q41" s="1"/>
      <c r="R41" s="1"/>
      <c r="S41" s="1"/>
      <c r="T41" s="1"/>
      <c r="U41" s="1"/>
      <c r="V41" s="1"/>
      <c r="W41" s="1"/>
      <c r="X41" s="19" t="str">
        <f>IF(SUM(O41:W41)&gt;0, SUM(O41:W41), "")</f>
        <v/>
      </c>
      <c r="Y41" s="20" t="str">
        <f>IF(ISNUMBER(N41), N41+X41, "")</f>
        <v/>
      </c>
      <c r="Z41" s="91" t="str">
        <f>IF(ISNUMBER(Y41), Y41-D41,"")</f>
        <v/>
      </c>
      <c r="AA41" s="24">
        <f t="shared" si="0"/>
        <v>0</v>
      </c>
      <c r="AB41" s="117" t="str">
        <f t="shared" si="1"/>
        <v/>
      </c>
    </row>
    <row r="42" spans="1:28" ht="15.75" x14ac:dyDescent="0.25">
      <c r="A42" s="3" t="s">
        <v>332</v>
      </c>
      <c r="B42" s="23" t="s">
        <v>35</v>
      </c>
      <c r="C42" s="23" t="s">
        <v>69</v>
      </c>
      <c r="D42" s="22">
        <v>16</v>
      </c>
      <c r="E42" s="1"/>
      <c r="F42" s="1"/>
      <c r="G42" s="1"/>
      <c r="H42" s="1"/>
      <c r="I42" s="1"/>
      <c r="J42" s="1"/>
      <c r="K42" s="1"/>
      <c r="L42" s="1"/>
      <c r="M42" s="1"/>
      <c r="N42" s="19" t="str">
        <f t="shared" si="2"/>
        <v/>
      </c>
      <c r="O42" s="1"/>
      <c r="P42" s="1"/>
      <c r="Q42" s="1"/>
      <c r="R42" s="1"/>
      <c r="S42" s="1"/>
      <c r="T42" s="1"/>
      <c r="U42" s="1"/>
      <c r="V42" s="1"/>
      <c r="W42" s="1"/>
      <c r="X42" s="19" t="str">
        <f t="shared" si="3"/>
        <v/>
      </c>
      <c r="Y42" s="20" t="str">
        <f t="shared" si="4"/>
        <v/>
      </c>
      <c r="Z42" s="91" t="str">
        <f t="shared" si="5"/>
        <v/>
      </c>
      <c r="AA42" s="24">
        <f t="shared" ref="AA42:AA73" si="7">SUM(IF(E$107="",0,IF(E42=E$105,1,0)),IF(F$107="",0,IF(F42=F$105,1,0)),IF(G$107="",0,IF(G42=G$105,1,0)),IF(H$107="",0,IF(H42=H$105,1,0)),IF(I$107="",0,IF(I42=I$105,1,0)),IF(J$107="",0,IF(J42=J$105,1,0)),IF(K$107="",0,IF(K42=K$105,1,0)),IF(L$107="",0,IF(L42=L$105,1,0)),IF(M$107="",0,IF(M42=M$105,1,0)),IF(O$107="",0,IF(O42=O$105,1,0)),IF(P$107="",0,IF(P42=P$105,1,0)),IF(Q$107="",0,IF(Q42=Q$105,1,0)),IF(R$107="",0,IF(R42=R$105,1,0)),IF(S$107="",0,IF(S42=S$105,1,0)),IF(T$107="",0,IF(T42=T$105,1,0)),IF(U$107="",0,IF(U42=U$105,1,0)),IF(V$107="",0,IF(V42=V$105,1,0)),IF(W$107="",0,IF(W42=W$105,1,0)))</f>
        <v>0</v>
      </c>
      <c r="AB42" s="117" t="str">
        <f t="shared" ref="AB42:AB73" si="8">IF(AA42&gt;0,ROUNDDOWN((AA42*Y$107),0),"")</f>
        <v/>
      </c>
    </row>
    <row r="43" spans="1:28" ht="15.75" x14ac:dyDescent="0.25">
      <c r="A43" s="3" t="s">
        <v>368</v>
      </c>
      <c r="B43" s="23" t="s">
        <v>35</v>
      </c>
      <c r="C43" s="23" t="s">
        <v>69</v>
      </c>
      <c r="D43" s="22">
        <v>12</v>
      </c>
      <c r="E43" s="1">
        <v>6</v>
      </c>
      <c r="F43" s="1">
        <v>9</v>
      </c>
      <c r="G43" s="1">
        <v>5</v>
      </c>
      <c r="H43" s="1">
        <v>3</v>
      </c>
      <c r="I43" s="1">
        <v>4</v>
      </c>
      <c r="J43" s="1">
        <v>4</v>
      </c>
      <c r="K43" s="1">
        <v>4</v>
      </c>
      <c r="L43" s="1">
        <v>2</v>
      </c>
      <c r="M43" s="1">
        <v>6</v>
      </c>
      <c r="N43" s="19">
        <f t="shared" si="2"/>
        <v>43</v>
      </c>
      <c r="O43" s="1">
        <v>5</v>
      </c>
      <c r="P43" s="1">
        <v>5</v>
      </c>
      <c r="Q43" s="1">
        <v>4</v>
      </c>
      <c r="R43" s="1">
        <v>8</v>
      </c>
      <c r="S43" s="1">
        <v>6</v>
      </c>
      <c r="T43" s="1">
        <v>5</v>
      </c>
      <c r="U43" s="1">
        <v>5</v>
      </c>
      <c r="V43" s="1">
        <v>3</v>
      </c>
      <c r="W43" s="1">
        <v>5</v>
      </c>
      <c r="X43" s="19">
        <f t="shared" si="3"/>
        <v>46</v>
      </c>
      <c r="Y43" s="20">
        <f t="shared" si="4"/>
        <v>89</v>
      </c>
      <c r="Z43" s="91">
        <f t="shared" si="5"/>
        <v>77</v>
      </c>
      <c r="AA43" s="24">
        <f t="shared" si="7"/>
        <v>0</v>
      </c>
      <c r="AB43" s="117" t="str">
        <f t="shared" si="8"/>
        <v/>
      </c>
    </row>
    <row r="44" spans="1:28" ht="15.75" x14ac:dyDescent="0.25">
      <c r="A44" s="3" t="s">
        <v>333</v>
      </c>
      <c r="B44" s="23" t="s">
        <v>35</v>
      </c>
      <c r="C44" s="23" t="s">
        <v>69</v>
      </c>
      <c r="D44" s="22">
        <v>10</v>
      </c>
      <c r="E44" s="1"/>
      <c r="F44" s="1"/>
      <c r="G44" s="1"/>
      <c r="H44" s="1"/>
      <c r="I44" s="1"/>
      <c r="J44" s="1"/>
      <c r="K44" s="1"/>
      <c r="L44" s="1"/>
      <c r="M44" s="1"/>
      <c r="N44" s="19" t="str">
        <f t="shared" si="2"/>
        <v/>
      </c>
      <c r="O44" s="1"/>
      <c r="P44" s="1"/>
      <c r="Q44" s="1"/>
      <c r="R44" s="1"/>
      <c r="S44" s="1"/>
      <c r="T44" s="1"/>
      <c r="U44" s="1"/>
      <c r="V44" s="1"/>
      <c r="W44" s="1"/>
      <c r="X44" s="19" t="str">
        <f t="shared" si="3"/>
        <v/>
      </c>
      <c r="Y44" s="20" t="str">
        <f t="shared" si="4"/>
        <v/>
      </c>
      <c r="Z44" s="91" t="str">
        <f t="shared" si="5"/>
        <v/>
      </c>
      <c r="AA44" s="24">
        <f t="shared" si="7"/>
        <v>0</v>
      </c>
      <c r="AB44" s="117" t="str">
        <f t="shared" si="8"/>
        <v/>
      </c>
    </row>
    <row r="45" spans="1:28" ht="15.75" x14ac:dyDescent="0.25">
      <c r="A45" s="3" t="s">
        <v>334</v>
      </c>
      <c r="B45" s="23" t="s">
        <v>35</v>
      </c>
      <c r="C45" s="23" t="s">
        <v>69</v>
      </c>
      <c r="D45" s="22">
        <v>12</v>
      </c>
      <c r="E45" s="1">
        <v>6</v>
      </c>
      <c r="F45" s="1">
        <v>5</v>
      </c>
      <c r="G45" s="1">
        <v>4</v>
      </c>
      <c r="H45" s="1">
        <v>4</v>
      </c>
      <c r="I45" s="1">
        <v>6</v>
      </c>
      <c r="J45" s="1">
        <v>5</v>
      </c>
      <c r="K45" s="1">
        <v>5</v>
      </c>
      <c r="L45" s="1">
        <v>3</v>
      </c>
      <c r="M45" s="1">
        <v>4</v>
      </c>
      <c r="N45" s="19">
        <f t="shared" si="2"/>
        <v>42</v>
      </c>
      <c r="O45" s="1">
        <v>7</v>
      </c>
      <c r="P45" s="1">
        <v>5</v>
      </c>
      <c r="Q45" s="1">
        <v>3</v>
      </c>
      <c r="R45" s="1">
        <v>5</v>
      </c>
      <c r="S45" s="1">
        <v>5</v>
      </c>
      <c r="T45" s="1">
        <v>4</v>
      </c>
      <c r="U45" s="1">
        <v>6</v>
      </c>
      <c r="V45" s="1">
        <v>4</v>
      </c>
      <c r="W45" s="1">
        <v>9</v>
      </c>
      <c r="X45" s="19">
        <f t="shared" si="3"/>
        <v>48</v>
      </c>
      <c r="Y45" s="20">
        <f t="shared" si="4"/>
        <v>90</v>
      </c>
      <c r="Z45" s="91">
        <f t="shared" si="5"/>
        <v>78</v>
      </c>
      <c r="AA45" s="24">
        <f t="shared" si="7"/>
        <v>0</v>
      </c>
      <c r="AB45" s="117" t="str">
        <f t="shared" si="8"/>
        <v/>
      </c>
    </row>
    <row r="46" spans="1:28" ht="15.75" x14ac:dyDescent="0.25">
      <c r="A46" s="3" t="s">
        <v>335</v>
      </c>
      <c r="B46" s="23" t="s">
        <v>35</v>
      </c>
      <c r="C46" s="23" t="s">
        <v>69</v>
      </c>
      <c r="D46" s="22">
        <v>13</v>
      </c>
      <c r="E46" s="1"/>
      <c r="F46" s="1"/>
      <c r="G46" s="1"/>
      <c r="H46" s="1"/>
      <c r="I46" s="1"/>
      <c r="J46" s="1"/>
      <c r="K46" s="1"/>
      <c r="L46" s="1"/>
      <c r="M46" s="1"/>
      <c r="N46" s="19" t="str">
        <f t="shared" si="2"/>
        <v/>
      </c>
      <c r="O46" s="1"/>
      <c r="P46" s="1"/>
      <c r="Q46" s="1"/>
      <c r="R46" s="1"/>
      <c r="S46" s="1"/>
      <c r="T46" s="1"/>
      <c r="U46" s="1"/>
      <c r="V46" s="1"/>
      <c r="W46" s="1"/>
      <c r="X46" s="19" t="str">
        <f t="shared" si="3"/>
        <v/>
      </c>
      <c r="Y46" s="20" t="str">
        <f t="shared" si="4"/>
        <v/>
      </c>
      <c r="Z46" s="91" t="str">
        <f t="shared" si="5"/>
        <v/>
      </c>
      <c r="AA46" s="24">
        <f t="shared" si="7"/>
        <v>0</v>
      </c>
      <c r="AB46" s="117" t="str">
        <f t="shared" si="8"/>
        <v/>
      </c>
    </row>
    <row r="47" spans="1:28" ht="15.75" x14ac:dyDescent="0.25">
      <c r="A47" s="3" t="s">
        <v>336</v>
      </c>
      <c r="B47" s="23" t="s">
        <v>35</v>
      </c>
      <c r="C47" s="23" t="s">
        <v>69</v>
      </c>
      <c r="D47" s="22">
        <v>13</v>
      </c>
      <c r="E47" s="1"/>
      <c r="F47" s="1"/>
      <c r="G47" s="1"/>
      <c r="H47" s="1"/>
      <c r="I47" s="1"/>
      <c r="J47" s="1"/>
      <c r="K47" s="1"/>
      <c r="L47" s="1"/>
      <c r="M47" s="1"/>
      <c r="N47" s="19" t="str">
        <f t="shared" si="2"/>
        <v/>
      </c>
      <c r="O47" s="1"/>
      <c r="P47" s="1"/>
      <c r="Q47" s="1"/>
      <c r="R47" s="1"/>
      <c r="S47" s="1"/>
      <c r="T47" s="1"/>
      <c r="U47" s="1"/>
      <c r="V47" s="1"/>
      <c r="W47" s="1"/>
      <c r="X47" s="19" t="str">
        <f t="shared" si="3"/>
        <v/>
      </c>
      <c r="Y47" s="20" t="str">
        <f t="shared" si="4"/>
        <v/>
      </c>
      <c r="Z47" s="91" t="str">
        <f t="shared" si="5"/>
        <v/>
      </c>
      <c r="AA47" s="24">
        <f t="shared" si="7"/>
        <v>0</v>
      </c>
      <c r="AB47" s="117" t="str">
        <f t="shared" si="8"/>
        <v/>
      </c>
    </row>
    <row r="48" spans="1:28" ht="15.75" x14ac:dyDescent="0.25">
      <c r="A48" s="3" t="s">
        <v>337</v>
      </c>
      <c r="B48" s="23" t="s">
        <v>35</v>
      </c>
      <c r="C48" s="23" t="s">
        <v>69</v>
      </c>
      <c r="D48" s="22">
        <v>16</v>
      </c>
      <c r="E48" s="1"/>
      <c r="F48" s="1"/>
      <c r="G48" s="1"/>
      <c r="H48" s="1"/>
      <c r="I48" s="1"/>
      <c r="J48" s="1"/>
      <c r="K48" s="1"/>
      <c r="L48" s="1"/>
      <c r="M48" s="1"/>
      <c r="N48" s="19" t="str">
        <f t="shared" si="2"/>
        <v/>
      </c>
      <c r="O48" s="1"/>
      <c r="P48" s="1"/>
      <c r="Q48" s="1"/>
      <c r="R48" s="1"/>
      <c r="S48" s="1"/>
      <c r="T48" s="1"/>
      <c r="U48" s="1"/>
      <c r="V48" s="1"/>
      <c r="W48" s="1"/>
      <c r="X48" s="19" t="str">
        <f t="shared" si="3"/>
        <v/>
      </c>
      <c r="Y48" s="20" t="str">
        <f t="shared" si="4"/>
        <v/>
      </c>
      <c r="Z48" s="91" t="str">
        <f t="shared" si="5"/>
        <v/>
      </c>
      <c r="AA48" s="24">
        <f t="shared" si="7"/>
        <v>0</v>
      </c>
      <c r="AB48" s="117" t="str">
        <f t="shared" si="8"/>
        <v/>
      </c>
    </row>
    <row r="49" spans="1:28" ht="15.75" x14ac:dyDescent="0.25">
      <c r="A49" s="3" t="s">
        <v>338</v>
      </c>
      <c r="B49" s="23" t="s">
        <v>35</v>
      </c>
      <c r="C49" s="23" t="s">
        <v>69</v>
      </c>
      <c r="D49" s="22">
        <v>14</v>
      </c>
      <c r="E49" s="1"/>
      <c r="F49" s="1"/>
      <c r="G49" s="1"/>
      <c r="H49" s="1"/>
      <c r="I49" s="1"/>
      <c r="J49" s="1"/>
      <c r="K49" s="1"/>
      <c r="L49" s="1"/>
      <c r="M49" s="1"/>
      <c r="N49" s="19" t="str">
        <f t="shared" si="2"/>
        <v/>
      </c>
      <c r="O49" s="1"/>
      <c r="P49" s="1"/>
      <c r="Q49" s="1"/>
      <c r="R49" s="1"/>
      <c r="S49" s="1"/>
      <c r="T49" s="1"/>
      <c r="U49" s="1"/>
      <c r="V49" s="1"/>
      <c r="W49" s="1"/>
      <c r="X49" s="19" t="str">
        <f t="shared" si="3"/>
        <v/>
      </c>
      <c r="Y49" s="20" t="str">
        <f t="shared" si="4"/>
        <v/>
      </c>
      <c r="Z49" s="91" t="str">
        <f t="shared" si="5"/>
        <v/>
      </c>
      <c r="AA49" s="24">
        <f t="shared" si="7"/>
        <v>0</v>
      </c>
      <c r="AB49" s="117" t="str">
        <f t="shared" si="8"/>
        <v/>
      </c>
    </row>
    <row r="50" spans="1:28" ht="15.75" x14ac:dyDescent="0.25">
      <c r="A50" s="3" t="s">
        <v>391</v>
      </c>
      <c r="B50" s="23" t="s">
        <v>35</v>
      </c>
      <c r="C50" s="23" t="s">
        <v>69</v>
      </c>
      <c r="D50" s="22">
        <v>11</v>
      </c>
      <c r="E50" s="1"/>
      <c r="F50" s="1"/>
      <c r="G50" s="1"/>
      <c r="H50" s="1"/>
      <c r="I50" s="1"/>
      <c r="J50" s="1"/>
      <c r="K50" s="1"/>
      <c r="L50" s="1"/>
      <c r="M50" s="1"/>
      <c r="N50" s="19" t="str">
        <f t="shared" si="2"/>
        <v/>
      </c>
      <c r="O50" s="1"/>
      <c r="P50" s="1">
        <v>3</v>
      </c>
      <c r="Q50" s="1"/>
      <c r="R50" s="1"/>
      <c r="S50" s="1"/>
      <c r="T50" s="1"/>
      <c r="U50" s="1"/>
      <c r="V50" s="1"/>
      <c r="W50" s="1"/>
      <c r="X50" s="19"/>
      <c r="Y50" s="20"/>
      <c r="Z50" s="91"/>
      <c r="AA50" s="24">
        <f t="shared" si="7"/>
        <v>1</v>
      </c>
      <c r="AB50" s="117">
        <f t="shared" si="8"/>
        <v>24</v>
      </c>
    </row>
    <row r="51" spans="1:28" ht="15.75" x14ac:dyDescent="0.25">
      <c r="A51" s="3" t="s">
        <v>306</v>
      </c>
      <c r="B51" s="23" t="s">
        <v>35</v>
      </c>
      <c r="C51" s="23" t="s">
        <v>69</v>
      </c>
      <c r="D51" s="22">
        <v>10</v>
      </c>
      <c r="E51" s="1">
        <v>7</v>
      </c>
      <c r="F51" s="1">
        <v>4</v>
      </c>
      <c r="G51" s="1">
        <v>5</v>
      </c>
      <c r="H51" s="1">
        <v>3</v>
      </c>
      <c r="I51" s="1">
        <v>5</v>
      </c>
      <c r="J51" s="1">
        <v>7</v>
      </c>
      <c r="K51" s="1">
        <v>4</v>
      </c>
      <c r="L51" s="1">
        <v>3</v>
      </c>
      <c r="M51" s="1">
        <v>5</v>
      </c>
      <c r="N51" s="19">
        <f t="shared" si="2"/>
        <v>43</v>
      </c>
      <c r="O51" s="1">
        <v>3</v>
      </c>
      <c r="P51" s="1">
        <v>6</v>
      </c>
      <c r="Q51" s="1">
        <v>4</v>
      </c>
      <c r="R51" s="1">
        <v>5</v>
      </c>
      <c r="S51" s="1">
        <v>4</v>
      </c>
      <c r="T51" s="1">
        <v>4</v>
      </c>
      <c r="U51" s="1">
        <v>4</v>
      </c>
      <c r="V51" s="1">
        <v>6</v>
      </c>
      <c r="W51" s="1">
        <v>4</v>
      </c>
      <c r="X51" s="19">
        <f t="shared" si="3"/>
        <v>40</v>
      </c>
      <c r="Y51" s="20">
        <f t="shared" si="4"/>
        <v>83</v>
      </c>
      <c r="Z51" s="91">
        <f t="shared" si="5"/>
        <v>73</v>
      </c>
      <c r="AA51" s="24">
        <f t="shared" si="7"/>
        <v>2</v>
      </c>
      <c r="AB51" s="117">
        <f t="shared" si="8"/>
        <v>48</v>
      </c>
    </row>
    <row r="52" spans="1:28" ht="15.75" x14ac:dyDescent="0.25">
      <c r="A52" s="3" t="s">
        <v>308</v>
      </c>
      <c r="B52" s="23" t="s">
        <v>35</v>
      </c>
      <c r="C52" s="23" t="s">
        <v>69</v>
      </c>
      <c r="D52" s="22">
        <v>15</v>
      </c>
      <c r="E52" s="1"/>
      <c r="F52" s="1"/>
      <c r="G52" s="1"/>
      <c r="H52" s="1"/>
      <c r="I52" s="1"/>
      <c r="J52" s="1"/>
      <c r="K52" s="1"/>
      <c r="L52" s="1"/>
      <c r="M52" s="1"/>
      <c r="N52" s="19" t="str">
        <f t="shared" si="2"/>
        <v/>
      </c>
      <c r="O52" s="1"/>
      <c r="P52" s="1"/>
      <c r="Q52" s="1"/>
      <c r="R52" s="1"/>
      <c r="S52" s="1"/>
      <c r="T52" s="1"/>
      <c r="U52" s="1"/>
      <c r="V52" s="1"/>
      <c r="W52" s="1"/>
      <c r="X52" s="19" t="str">
        <f t="shared" si="3"/>
        <v/>
      </c>
      <c r="Y52" s="20" t="str">
        <f t="shared" si="4"/>
        <v/>
      </c>
      <c r="Z52" s="91" t="str">
        <f t="shared" si="5"/>
        <v/>
      </c>
      <c r="AA52" s="24">
        <f t="shared" si="7"/>
        <v>0</v>
      </c>
      <c r="AB52" s="117" t="str">
        <f t="shared" si="8"/>
        <v/>
      </c>
    </row>
    <row r="53" spans="1:28" ht="15.75" x14ac:dyDescent="0.25">
      <c r="A53" s="3" t="s">
        <v>385</v>
      </c>
      <c r="B53" s="23" t="s">
        <v>35</v>
      </c>
      <c r="C53" s="23" t="s">
        <v>69</v>
      </c>
      <c r="D53" s="22">
        <v>12</v>
      </c>
      <c r="E53" s="1">
        <v>4</v>
      </c>
      <c r="F53" s="1">
        <v>6</v>
      </c>
      <c r="G53" s="1">
        <v>6</v>
      </c>
      <c r="H53" s="1">
        <v>4</v>
      </c>
      <c r="I53" s="1">
        <v>6</v>
      </c>
      <c r="J53" s="1">
        <v>7</v>
      </c>
      <c r="K53" s="1">
        <v>6</v>
      </c>
      <c r="L53" s="1">
        <v>3</v>
      </c>
      <c r="M53" s="1">
        <v>5</v>
      </c>
      <c r="N53" s="19">
        <f t="shared" si="2"/>
        <v>47</v>
      </c>
      <c r="O53" s="1">
        <v>5</v>
      </c>
      <c r="P53" s="1">
        <v>6</v>
      </c>
      <c r="Q53" s="1">
        <v>4</v>
      </c>
      <c r="R53" s="1">
        <v>6</v>
      </c>
      <c r="S53" s="1">
        <v>5</v>
      </c>
      <c r="T53" s="1">
        <v>3</v>
      </c>
      <c r="U53" s="1">
        <v>5</v>
      </c>
      <c r="V53" s="1">
        <v>3</v>
      </c>
      <c r="W53" s="1">
        <v>4</v>
      </c>
      <c r="X53" s="19">
        <f t="shared" si="3"/>
        <v>41</v>
      </c>
      <c r="Y53" s="20">
        <f t="shared" si="4"/>
        <v>88</v>
      </c>
      <c r="Z53" s="91">
        <f t="shared" si="5"/>
        <v>76</v>
      </c>
      <c r="AA53" s="24">
        <f t="shared" si="7"/>
        <v>0</v>
      </c>
      <c r="AB53" s="117" t="str">
        <f t="shared" si="8"/>
        <v/>
      </c>
    </row>
    <row r="54" spans="1:28" ht="15.75" x14ac:dyDescent="0.25">
      <c r="A54" s="3" t="s">
        <v>340</v>
      </c>
      <c r="B54" s="23" t="s">
        <v>35</v>
      </c>
      <c r="C54" s="23" t="s">
        <v>69</v>
      </c>
      <c r="D54" s="22">
        <v>12</v>
      </c>
      <c r="E54" s="1"/>
      <c r="F54" s="1"/>
      <c r="G54" s="1"/>
      <c r="H54" s="1"/>
      <c r="I54" s="1"/>
      <c r="J54" s="1"/>
      <c r="K54" s="1"/>
      <c r="L54" s="1"/>
      <c r="M54" s="1"/>
      <c r="N54" s="19" t="str">
        <f t="shared" si="2"/>
        <v/>
      </c>
      <c r="O54" s="1"/>
      <c r="P54" s="1"/>
      <c r="Q54" s="1"/>
      <c r="R54" s="1"/>
      <c r="S54" s="1"/>
      <c r="T54" s="1"/>
      <c r="U54" s="1"/>
      <c r="V54" s="1"/>
      <c r="W54" s="1"/>
      <c r="X54" s="19" t="str">
        <f t="shared" si="3"/>
        <v/>
      </c>
      <c r="Y54" s="20" t="str">
        <f t="shared" si="4"/>
        <v/>
      </c>
      <c r="Z54" s="91" t="str">
        <f t="shared" si="5"/>
        <v/>
      </c>
      <c r="AA54" s="24">
        <f t="shared" si="7"/>
        <v>0</v>
      </c>
      <c r="AB54" s="117" t="str">
        <f t="shared" si="8"/>
        <v/>
      </c>
    </row>
    <row r="55" spans="1:28" ht="15.75" x14ac:dyDescent="0.25">
      <c r="A55" s="3"/>
      <c r="B55" s="23"/>
      <c r="C55" s="23"/>
      <c r="D55" s="22"/>
      <c r="E55" s="1"/>
      <c r="F55" s="1"/>
      <c r="G55" s="1"/>
      <c r="H55" s="1"/>
      <c r="I55" s="1"/>
      <c r="J55" s="1"/>
      <c r="K55" s="1"/>
      <c r="L55" s="1"/>
      <c r="M55" s="1"/>
      <c r="N55" s="19" t="str">
        <f t="shared" si="2"/>
        <v/>
      </c>
      <c r="O55" s="1"/>
      <c r="P55" s="1"/>
      <c r="Q55" s="1"/>
      <c r="R55" s="1"/>
      <c r="S55" s="1"/>
      <c r="T55" s="1"/>
      <c r="U55" s="1"/>
      <c r="V55" s="1"/>
      <c r="W55" s="1"/>
      <c r="X55" s="19" t="str">
        <f t="shared" si="3"/>
        <v/>
      </c>
      <c r="Y55" s="20" t="str">
        <f t="shared" si="4"/>
        <v/>
      </c>
      <c r="Z55" s="91" t="str">
        <f t="shared" si="5"/>
        <v/>
      </c>
      <c r="AA55" s="24">
        <f t="shared" si="7"/>
        <v>0</v>
      </c>
      <c r="AB55" s="117" t="str">
        <f t="shared" si="8"/>
        <v/>
      </c>
    </row>
    <row r="56" spans="1:28" ht="15.75" x14ac:dyDescent="0.25">
      <c r="A56" s="3" t="s">
        <v>386</v>
      </c>
      <c r="B56" s="23" t="s">
        <v>35</v>
      </c>
      <c r="C56" s="23" t="s">
        <v>69</v>
      </c>
      <c r="D56" s="22">
        <v>15</v>
      </c>
      <c r="E56" s="1"/>
      <c r="F56" s="1"/>
      <c r="G56" s="1"/>
      <c r="H56" s="1"/>
      <c r="I56" s="1"/>
      <c r="J56" s="1"/>
      <c r="K56" s="1"/>
      <c r="L56" s="1"/>
      <c r="M56" s="1"/>
      <c r="N56" s="19" t="str">
        <f t="shared" si="2"/>
        <v/>
      </c>
      <c r="O56" s="1"/>
      <c r="P56" s="1"/>
      <c r="Q56" s="1"/>
      <c r="R56" s="1"/>
      <c r="S56" s="1"/>
      <c r="T56" s="1"/>
      <c r="U56" s="1"/>
      <c r="V56" s="1"/>
      <c r="W56" s="1"/>
      <c r="X56" s="19" t="str">
        <f t="shared" si="3"/>
        <v/>
      </c>
      <c r="Y56" s="20" t="str">
        <f t="shared" si="4"/>
        <v/>
      </c>
      <c r="Z56" s="91" t="str">
        <f t="shared" si="5"/>
        <v/>
      </c>
      <c r="AA56" s="24">
        <f t="shared" si="7"/>
        <v>0</v>
      </c>
      <c r="AB56" s="117" t="str">
        <f t="shared" si="8"/>
        <v/>
      </c>
    </row>
    <row r="57" spans="1:28" ht="15.75" x14ac:dyDescent="0.25">
      <c r="A57" s="3" t="s">
        <v>342</v>
      </c>
      <c r="B57" s="23" t="s">
        <v>35</v>
      </c>
      <c r="C57" s="23" t="s">
        <v>69</v>
      </c>
      <c r="D57" s="22">
        <v>7</v>
      </c>
      <c r="E57" s="1">
        <v>4</v>
      </c>
      <c r="F57" s="1">
        <v>7</v>
      </c>
      <c r="G57" s="1">
        <v>4</v>
      </c>
      <c r="H57" s="1">
        <v>3</v>
      </c>
      <c r="I57" s="1">
        <v>4</v>
      </c>
      <c r="J57" s="1">
        <v>7</v>
      </c>
      <c r="K57" s="1">
        <v>4</v>
      </c>
      <c r="L57" s="1">
        <v>3</v>
      </c>
      <c r="M57" s="1">
        <v>5</v>
      </c>
      <c r="N57" s="19">
        <f t="shared" si="2"/>
        <v>41</v>
      </c>
      <c r="O57" s="1">
        <v>5</v>
      </c>
      <c r="P57" s="1">
        <v>5</v>
      </c>
      <c r="Q57" s="1">
        <v>3</v>
      </c>
      <c r="R57" s="1">
        <v>6</v>
      </c>
      <c r="S57" s="1">
        <v>4</v>
      </c>
      <c r="T57" s="1">
        <v>3</v>
      </c>
      <c r="U57" s="1">
        <v>7</v>
      </c>
      <c r="V57" s="1">
        <v>3</v>
      </c>
      <c r="W57" s="1">
        <v>4</v>
      </c>
      <c r="X57" s="19">
        <f t="shared" si="3"/>
        <v>40</v>
      </c>
      <c r="Y57" s="20">
        <f t="shared" si="4"/>
        <v>81</v>
      </c>
      <c r="Z57" s="91">
        <f t="shared" si="5"/>
        <v>74</v>
      </c>
      <c r="AA57" s="24">
        <f t="shared" si="7"/>
        <v>0</v>
      </c>
      <c r="AB57" s="117" t="str">
        <f t="shared" si="8"/>
        <v/>
      </c>
    </row>
    <row r="58" spans="1:28" ht="15.75" x14ac:dyDescent="0.25">
      <c r="A58" s="3" t="s">
        <v>343</v>
      </c>
      <c r="B58" s="23" t="s">
        <v>35</v>
      </c>
      <c r="C58" s="23" t="s">
        <v>69</v>
      </c>
      <c r="D58" s="22">
        <v>14</v>
      </c>
      <c r="E58" s="1"/>
      <c r="F58" s="1"/>
      <c r="G58" s="1"/>
      <c r="H58" s="1"/>
      <c r="I58" s="1"/>
      <c r="J58" s="1"/>
      <c r="K58" s="1"/>
      <c r="L58" s="1"/>
      <c r="M58" s="1"/>
      <c r="N58" s="19" t="str">
        <f>IF(SUM(E58:M58)&gt;0, SUM(E58:M58), "")</f>
        <v/>
      </c>
      <c r="O58" s="1"/>
      <c r="P58" s="1"/>
      <c r="Q58" s="1"/>
      <c r="R58" s="1"/>
      <c r="S58" s="1"/>
      <c r="T58" s="1"/>
      <c r="U58" s="1"/>
      <c r="V58" s="1"/>
      <c r="W58" s="1"/>
      <c r="X58" s="19" t="str">
        <f>IF(SUM(O58:W58)&gt;0, SUM(O58:W58), "")</f>
        <v/>
      </c>
      <c r="Y58" s="20" t="str">
        <f>IF(ISNUMBER(N58), N58+X58, "")</f>
        <v/>
      </c>
      <c r="Z58" s="91" t="str">
        <f>IF(ISNUMBER(Y58), Y58-D58,"")</f>
        <v/>
      </c>
      <c r="AA58" s="24">
        <f t="shared" si="7"/>
        <v>0</v>
      </c>
      <c r="AB58" s="117" t="str">
        <f t="shared" si="8"/>
        <v/>
      </c>
    </row>
    <row r="59" spans="1:28" ht="15.75" x14ac:dyDescent="0.25">
      <c r="A59" s="3" t="s">
        <v>344</v>
      </c>
      <c r="B59" s="23" t="s">
        <v>35</v>
      </c>
      <c r="C59" s="23" t="s">
        <v>69</v>
      </c>
      <c r="D59" s="22">
        <v>16</v>
      </c>
      <c r="E59" s="1"/>
      <c r="F59" s="1"/>
      <c r="G59" s="1"/>
      <c r="H59" s="1"/>
      <c r="I59" s="1"/>
      <c r="J59" s="1"/>
      <c r="K59" s="1"/>
      <c r="L59" s="1"/>
      <c r="M59" s="1"/>
      <c r="N59" s="19" t="str">
        <f t="shared" si="2"/>
        <v/>
      </c>
      <c r="O59" s="1"/>
      <c r="P59" s="1"/>
      <c r="Q59" s="1"/>
      <c r="R59" s="1"/>
      <c r="S59" s="1"/>
      <c r="T59" s="1"/>
      <c r="U59" s="1"/>
      <c r="V59" s="1"/>
      <c r="W59" s="1"/>
      <c r="X59" s="19" t="str">
        <f t="shared" si="3"/>
        <v/>
      </c>
      <c r="Y59" s="20" t="str">
        <f t="shared" si="4"/>
        <v/>
      </c>
      <c r="Z59" s="91" t="str">
        <f t="shared" si="5"/>
        <v/>
      </c>
      <c r="AA59" s="24">
        <f t="shared" si="7"/>
        <v>0</v>
      </c>
      <c r="AB59" s="117" t="str">
        <f t="shared" si="8"/>
        <v/>
      </c>
    </row>
    <row r="60" spans="1:28" ht="15.75" x14ac:dyDescent="0.25">
      <c r="A60" s="3" t="s">
        <v>345</v>
      </c>
      <c r="B60" s="23" t="s">
        <v>35</v>
      </c>
      <c r="C60" s="23" t="s">
        <v>69</v>
      </c>
      <c r="D60" s="22">
        <v>7</v>
      </c>
      <c r="E60" s="1">
        <v>5</v>
      </c>
      <c r="F60" s="1">
        <v>6</v>
      </c>
      <c r="G60" s="1">
        <v>5</v>
      </c>
      <c r="H60" s="1">
        <v>3</v>
      </c>
      <c r="I60" s="1">
        <v>6</v>
      </c>
      <c r="J60" s="1">
        <v>4</v>
      </c>
      <c r="K60" s="1">
        <v>5</v>
      </c>
      <c r="L60" s="1">
        <v>2</v>
      </c>
      <c r="M60" s="1">
        <v>6</v>
      </c>
      <c r="N60" s="19">
        <f t="shared" si="2"/>
        <v>42</v>
      </c>
      <c r="O60" s="1">
        <v>7</v>
      </c>
      <c r="P60" s="1">
        <v>5</v>
      </c>
      <c r="Q60" s="1">
        <v>4</v>
      </c>
      <c r="R60" s="1">
        <v>6</v>
      </c>
      <c r="S60" s="1">
        <v>9</v>
      </c>
      <c r="T60" s="1">
        <v>4</v>
      </c>
      <c r="U60" s="1">
        <v>6</v>
      </c>
      <c r="V60" s="1">
        <v>4</v>
      </c>
      <c r="W60" s="1">
        <v>4</v>
      </c>
      <c r="X60" s="19">
        <f t="shared" si="3"/>
        <v>49</v>
      </c>
      <c r="Y60" s="20">
        <f t="shared" si="4"/>
        <v>91</v>
      </c>
      <c r="Z60" s="91">
        <f t="shared" si="5"/>
        <v>84</v>
      </c>
      <c r="AA60" s="24">
        <f t="shared" si="7"/>
        <v>0</v>
      </c>
      <c r="AB60" s="117" t="str">
        <f t="shared" si="8"/>
        <v/>
      </c>
    </row>
    <row r="61" spans="1:28" ht="15.75" x14ac:dyDescent="0.25">
      <c r="A61" s="3" t="s">
        <v>346</v>
      </c>
      <c r="B61" s="23" t="s">
        <v>35</v>
      </c>
      <c r="C61" s="23" t="s">
        <v>69</v>
      </c>
      <c r="D61" s="22">
        <v>9</v>
      </c>
      <c r="E61" s="1"/>
      <c r="F61" s="1"/>
      <c r="G61" s="1"/>
      <c r="H61" s="1"/>
      <c r="I61" s="1"/>
      <c r="J61" s="1"/>
      <c r="K61" s="1"/>
      <c r="L61" s="1"/>
      <c r="M61" s="1"/>
      <c r="N61" s="19" t="str">
        <f t="shared" si="2"/>
        <v/>
      </c>
      <c r="O61" s="1"/>
      <c r="P61" s="1"/>
      <c r="Q61" s="1"/>
      <c r="R61" s="1"/>
      <c r="S61" s="1"/>
      <c r="T61" s="1"/>
      <c r="U61" s="1"/>
      <c r="V61" s="1"/>
      <c r="W61" s="1"/>
      <c r="X61" s="19" t="str">
        <f t="shared" si="3"/>
        <v/>
      </c>
      <c r="Y61" s="20" t="str">
        <f t="shared" si="4"/>
        <v/>
      </c>
      <c r="Z61" s="91" t="str">
        <f t="shared" si="5"/>
        <v/>
      </c>
      <c r="AA61" s="24">
        <f t="shared" si="7"/>
        <v>0</v>
      </c>
      <c r="AB61" s="117" t="str">
        <f t="shared" si="8"/>
        <v/>
      </c>
    </row>
    <row r="62" spans="1:28" ht="15.75" x14ac:dyDescent="0.25">
      <c r="A62" s="3" t="s">
        <v>347</v>
      </c>
      <c r="B62" s="23" t="s">
        <v>35</v>
      </c>
      <c r="C62" s="23" t="s">
        <v>69</v>
      </c>
      <c r="D62" s="22">
        <v>10</v>
      </c>
      <c r="E62" s="1"/>
      <c r="F62" s="1"/>
      <c r="G62" s="1"/>
      <c r="H62" s="1"/>
      <c r="I62" s="1"/>
      <c r="J62" s="1"/>
      <c r="K62" s="1"/>
      <c r="L62" s="1"/>
      <c r="M62" s="1"/>
      <c r="N62" s="19" t="str">
        <f t="shared" si="2"/>
        <v/>
      </c>
      <c r="O62" s="1"/>
      <c r="P62" s="1"/>
      <c r="Q62" s="1"/>
      <c r="R62" s="1"/>
      <c r="S62" s="1"/>
      <c r="T62" s="1"/>
      <c r="U62" s="1"/>
      <c r="V62" s="1"/>
      <c r="W62" s="1"/>
      <c r="X62" s="19" t="str">
        <f t="shared" si="3"/>
        <v/>
      </c>
      <c r="Y62" s="20" t="str">
        <f t="shared" si="4"/>
        <v/>
      </c>
      <c r="Z62" s="91" t="str">
        <f t="shared" si="5"/>
        <v/>
      </c>
      <c r="AA62" s="24">
        <f t="shared" si="7"/>
        <v>0</v>
      </c>
      <c r="AB62" s="117" t="str">
        <f t="shared" si="8"/>
        <v/>
      </c>
    </row>
    <row r="63" spans="1:28" ht="15.75" x14ac:dyDescent="0.25">
      <c r="A63" s="3"/>
      <c r="B63" s="23"/>
      <c r="C63" s="23"/>
      <c r="D63" s="22"/>
      <c r="E63" s="1"/>
      <c r="F63" s="1"/>
      <c r="G63" s="1"/>
      <c r="H63" s="1"/>
      <c r="I63" s="1"/>
      <c r="J63" s="1"/>
      <c r="K63" s="1"/>
      <c r="L63" s="1"/>
      <c r="M63" s="1"/>
      <c r="N63" s="19" t="str">
        <f t="shared" si="2"/>
        <v/>
      </c>
      <c r="O63" s="1"/>
      <c r="P63" s="1"/>
      <c r="Q63" s="1"/>
      <c r="R63" s="1"/>
      <c r="S63" s="1"/>
      <c r="T63" s="1"/>
      <c r="U63" s="1"/>
      <c r="V63" s="1"/>
      <c r="W63" s="1"/>
      <c r="X63" s="19" t="str">
        <f t="shared" si="3"/>
        <v/>
      </c>
      <c r="Y63" s="20" t="str">
        <f t="shared" si="4"/>
        <v/>
      </c>
      <c r="Z63" s="91" t="str">
        <f t="shared" si="5"/>
        <v/>
      </c>
      <c r="AA63" s="24">
        <f t="shared" si="7"/>
        <v>0</v>
      </c>
      <c r="AB63" s="117" t="str">
        <f t="shared" si="8"/>
        <v/>
      </c>
    </row>
    <row r="64" spans="1:28" ht="15.75" x14ac:dyDescent="0.25">
      <c r="A64" s="3" t="s">
        <v>389</v>
      </c>
      <c r="B64" s="23" t="s">
        <v>35</v>
      </c>
      <c r="C64" s="23" t="s">
        <v>69</v>
      </c>
      <c r="D64" s="22">
        <v>13</v>
      </c>
      <c r="E64" s="1">
        <v>4</v>
      </c>
      <c r="F64" s="1">
        <v>5</v>
      </c>
      <c r="G64" s="1">
        <v>6</v>
      </c>
      <c r="H64" s="1">
        <v>4</v>
      </c>
      <c r="I64" s="1">
        <v>7</v>
      </c>
      <c r="J64" s="1">
        <v>6</v>
      </c>
      <c r="K64" s="1">
        <v>4</v>
      </c>
      <c r="L64" s="1">
        <v>3</v>
      </c>
      <c r="M64" s="1">
        <v>5</v>
      </c>
      <c r="N64" s="19">
        <f t="shared" si="2"/>
        <v>44</v>
      </c>
      <c r="O64" s="1">
        <v>4</v>
      </c>
      <c r="P64" s="1">
        <v>4</v>
      </c>
      <c r="Q64" s="1">
        <v>4</v>
      </c>
      <c r="R64" s="1">
        <v>6</v>
      </c>
      <c r="S64" s="1">
        <v>6</v>
      </c>
      <c r="T64" s="1">
        <v>5</v>
      </c>
      <c r="U64" s="1">
        <v>5</v>
      </c>
      <c r="V64" s="1">
        <v>3</v>
      </c>
      <c r="W64" s="1">
        <v>6</v>
      </c>
      <c r="X64" s="19">
        <f t="shared" si="3"/>
        <v>43</v>
      </c>
      <c r="Y64" s="20">
        <f t="shared" si="4"/>
        <v>87</v>
      </c>
      <c r="Z64" s="91">
        <f t="shared" si="5"/>
        <v>74</v>
      </c>
      <c r="AA64" s="24">
        <f t="shared" si="7"/>
        <v>0</v>
      </c>
      <c r="AB64" s="117" t="str">
        <f t="shared" si="8"/>
        <v/>
      </c>
    </row>
    <row r="65" spans="1:28" ht="15.75" x14ac:dyDescent="0.25">
      <c r="A65" s="3"/>
      <c r="B65" s="23"/>
      <c r="C65" s="23"/>
      <c r="D65" s="22"/>
      <c r="E65" s="1"/>
      <c r="F65" s="1"/>
      <c r="G65" s="1"/>
      <c r="H65" s="1"/>
      <c r="I65" s="1"/>
      <c r="J65" s="1"/>
      <c r="K65" s="1"/>
      <c r="L65" s="1"/>
      <c r="M65" s="1"/>
      <c r="N65" s="19" t="str">
        <f t="shared" si="2"/>
        <v/>
      </c>
      <c r="O65" s="1"/>
      <c r="P65" s="1"/>
      <c r="Q65" s="1"/>
      <c r="R65" s="1"/>
      <c r="S65" s="1"/>
      <c r="T65" s="1"/>
      <c r="U65" s="1"/>
      <c r="V65" s="1"/>
      <c r="W65" s="1"/>
      <c r="X65" s="19" t="str">
        <f t="shared" si="3"/>
        <v/>
      </c>
      <c r="Y65" s="20" t="str">
        <f t="shared" si="4"/>
        <v/>
      </c>
      <c r="Z65" s="91" t="str">
        <f t="shared" si="5"/>
        <v/>
      </c>
      <c r="AA65" s="24">
        <f t="shared" si="7"/>
        <v>0</v>
      </c>
      <c r="AB65" s="117" t="str">
        <f t="shared" si="8"/>
        <v/>
      </c>
    </row>
    <row r="66" spans="1:28" ht="15.75" x14ac:dyDescent="0.25">
      <c r="A66" s="3"/>
      <c r="B66" s="23"/>
      <c r="C66" s="23"/>
      <c r="D66" s="22"/>
      <c r="E66" s="1"/>
      <c r="F66" s="1"/>
      <c r="G66" s="1"/>
      <c r="H66" s="1"/>
      <c r="I66" s="1"/>
      <c r="J66" s="1"/>
      <c r="K66" s="1"/>
      <c r="L66" s="1"/>
      <c r="M66" s="1"/>
      <c r="N66" s="19" t="str">
        <f t="shared" si="2"/>
        <v/>
      </c>
      <c r="O66" s="1"/>
      <c r="P66" s="1"/>
      <c r="Q66" s="1"/>
      <c r="R66" s="1"/>
      <c r="S66" s="1"/>
      <c r="T66" s="1"/>
      <c r="U66" s="1"/>
      <c r="V66" s="1"/>
      <c r="W66" s="1"/>
      <c r="X66" s="19" t="str">
        <f t="shared" si="3"/>
        <v/>
      </c>
      <c r="Y66" s="20" t="str">
        <f t="shared" si="4"/>
        <v/>
      </c>
      <c r="Z66" s="91" t="str">
        <f t="shared" si="5"/>
        <v/>
      </c>
      <c r="AA66" s="24">
        <f t="shared" si="7"/>
        <v>0</v>
      </c>
      <c r="AB66" s="117" t="str">
        <f t="shared" si="8"/>
        <v/>
      </c>
    </row>
    <row r="67" spans="1:28" ht="15.75" x14ac:dyDescent="0.25">
      <c r="A67" s="3"/>
      <c r="B67" s="23"/>
      <c r="C67" s="23"/>
      <c r="D67" s="22"/>
      <c r="E67" s="1"/>
      <c r="F67" s="1"/>
      <c r="G67" s="1"/>
      <c r="H67" s="1"/>
      <c r="I67" s="1"/>
      <c r="J67" s="1"/>
      <c r="K67" s="1"/>
      <c r="L67" s="1"/>
      <c r="M67" s="1"/>
      <c r="N67" s="19" t="str">
        <f t="shared" si="2"/>
        <v/>
      </c>
      <c r="O67" s="1"/>
      <c r="P67" s="1"/>
      <c r="Q67" s="1"/>
      <c r="R67" s="1"/>
      <c r="S67" s="1"/>
      <c r="T67" s="1"/>
      <c r="U67" s="1"/>
      <c r="V67" s="1"/>
      <c r="W67" s="1"/>
      <c r="X67" s="19" t="str">
        <f t="shared" si="3"/>
        <v/>
      </c>
      <c r="Y67" s="20" t="str">
        <f t="shared" si="4"/>
        <v/>
      </c>
      <c r="Z67" s="91" t="str">
        <f t="shared" si="5"/>
        <v/>
      </c>
      <c r="AA67" s="24">
        <f t="shared" si="7"/>
        <v>0</v>
      </c>
      <c r="AB67" s="117" t="str">
        <f t="shared" si="8"/>
        <v/>
      </c>
    </row>
    <row r="68" spans="1:28" ht="15.75" x14ac:dyDescent="0.25">
      <c r="A68" s="3"/>
      <c r="B68" s="23"/>
      <c r="C68" s="23"/>
      <c r="D68" s="22"/>
      <c r="E68" s="1"/>
      <c r="F68" s="1"/>
      <c r="G68" s="1"/>
      <c r="H68" s="1"/>
      <c r="I68" s="1"/>
      <c r="J68" s="1"/>
      <c r="K68" s="1"/>
      <c r="L68" s="1"/>
      <c r="M68" s="1"/>
      <c r="N68" s="19" t="str">
        <f t="shared" si="2"/>
        <v/>
      </c>
      <c r="O68" s="1"/>
      <c r="P68" s="1"/>
      <c r="Q68" s="1"/>
      <c r="R68" s="1"/>
      <c r="S68" s="1"/>
      <c r="T68" s="1"/>
      <c r="U68" s="1"/>
      <c r="V68" s="1"/>
      <c r="W68" s="1"/>
      <c r="X68" s="19" t="str">
        <f t="shared" si="3"/>
        <v/>
      </c>
      <c r="Y68" s="20" t="str">
        <f t="shared" si="4"/>
        <v/>
      </c>
      <c r="Z68" s="91" t="str">
        <f t="shared" si="5"/>
        <v/>
      </c>
      <c r="AA68" s="24">
        <f t="shared" si="7"/>
        <v>0</v>
      </c>
      <c r="AB68" s="117" t="str">
        <f t="shared" si="8"/>
        <v/>
      </c>
    </row>
    <row r="69" spans="1:28" ht="15.75" x14ac:dyDescent="0.25">
      <c r="A69" s="3"/>
      <c r="B69" s="23"/>
      <c r="C69" s="23"/>
      <c r="D69" s="22"/>
      <c r="E69" s="1"/>
      <c r="F69" s="1"/>
      <c r="G69" s="1"/>
      <c r="H69" s="1"/>
      <c r="I69" s="1"/>
      <c r="J69" s="1"/>
      <c r="K69" s="1"/>
      <c r="L69" s="1"/>
      <c r="M69" s="1"/>
      <c r="N69" s="19" t="str">
        <f t="shared" si="2"/>
        <v/>
      </c>
      <c r="O69" s="1"/>
      <c r="P69" s="1"/>
      <c r="Q69" s="1"/>
      <c r="R69" s="1"/>
      <c r="S69" s="1"/>
      <c r="T69" s="1"/>
      <c r="U69" s="1"/>
      <c r="V69" s="1"/>
      <c r="W69" s="1"/>
      <c r="X69" s="19" t="str">
        <f t="shared" si="3"/>
        <v/>
      </c>
      <c r="Y69" s="20" t="str">
        <f t="shared" si="4"/>
        <v/>
      </c>
      <c r="Z69" s="91" t="str">
        <f t="shared" si="5"/>
        <v/>
      </c>
      <c r="AA69" s="24">
        <f t="shared" si="7"/>
        <v>0</v>
      </c>
      <c r="AB69" s="117" t="str">
        <f t="shared" si="8"/>
        <v/>
      </c>
    </row>
    <row r="70" spans="1:28" ht="15.75" x14ac:dyDescent="0.25">
      <c r="A70" s="3"/>
      <c r="B70" s="23"/>
      <c r="C70" s="23"/>
      <c r="D70" s="22"/>
      <c r="E70" s="1"/>
      <c r="F70" s="1"/>
      <c r="G70" s="1"/>
      <c r="H70" s="1"/>
      <c r="I70" s="1"/>
      <c r="J70" s="1"/>
      <c r="K70" s="1"/>
      <c r="L70" s="1"/>
      <c r="M70" s="1"/>
      <c r="N70" s="19" t="str">
        <f t="shared" si="2"/>
        <v/>
      </c>
      <c r="O70" s="1"/>
      <c r="P70" s="1"/>
      <c r="Q70" s="1"/>
      <c r="R70" s="1"/>
      <c r="S70" s="1"/>
      <c r="T70" s="1"/>
      <c r="U70" s="1"/>
      <c r="V70" s="1"/>
      <c r="W70" s="1"/>
      <c r="X70" s="19" t="str">
        <f t="shared" si="3"/>
        <v/>
      </c>
      <c r="Y70" s="20" t="str">
        <f t="shared" si="4"/>
        <v/>
      </c>
      <c r="Z70" s="91" t="str">
        <f t="shared" si="5"/>
        <v/>
      </c>
      <c r="AA70" s="24">
        <f t="shared" si="7"/>
        <v>0</v>
      </c>
      <c r="AB70" s="117" t="str">
        <f t="shared" si="8"/>
        <v/>
      </c>
    </row>
    <row r="71" spans="1:28" ht="15.75" x14ac:dyDescent="0.25">
      <c r="A71" s="3"/>
      <c r="B71" s="23"/>
      <c r="C71" s="23"/>
      <c r="D71" s="22"/>
      <c r="E71" s="1"/>
      <c r="F71" s="1"/>
      <c r="G71" s="1"/>
      <c r="H71" s="1"/>
      <c r="I71" s="1"/>
      <c r="J71" s="1"/>
      <c r="K71" s="1"/>
      <c r="L71" s="1"/>
      <c r="M71" s="1"/>
      <c r="N71" s="19" t="str">
        <f t="shared" si="2"/>
        <v/>
      </c>
      <c r="O71" s="1"/>
      <c r="P71" s="1"/>
      <c r="Q71" s="1"/>
      <c r="R71" s="1"/>
      <c r="S71" s="1"/>
      <c r="T71" s="1"/>
      <c r="U71" s="1"/>
      <c r="V71" s="1"/>
      <c r="W71" s="1"/>
      <c r="X71" s="19" t="str">
        <f t="shared" si="3"/>
        <v/>
      </c>
      <c r="Y71" s="20" t="str">
        <f t="shared" si="4"/>
        <v/>
      </c>
      <c r="Z71" s="91" t="str">
        <f t="shared" si="5"/>
        <v/>
      </c>
      <c r="AA71" s="24">
        <f t="shared" si="7"/>
        <v>0</v>
      </c>
      <c r="AB71" s="117" t="str">
        <f t="shared" si="8"/>
        <v/>
      </c>
    </row>
    <row r="72" spans="1:28" ht="15.75" x14ac:dyDescent="0.25">
      <c r="A72" s="3"/>
      <c r="B72" s="23"/>
      <c r="C72" s="23"/>
      <c r="D72" s="22"/>
      <c r="E72" s="1"/>
      <c r="F72" s="1"/>
      <c r="G72" s="1"/>
      <c r="H72" s="1"/>
      <c r="I72" s="1"/>
      <c r="J72" s="1"/>
      <c r="K72" s="1"/>
      <c r="L72" s="1"/>
      <c r="M72" s="1"/>
      <c r="N72" s="19" t="str">
        <f t="shared" si="2"/>
        <v/>
      </c>
      <c r="O72" s="1"/>
      <c r="P72" s="1"/>
      <c r="Q72" s="1"/>
      <c r="R72" s="1"/>
      <c r="S72" s="1"/>
      <c r="T72" s="1"/>
      <c r="U72" s="1"/>
      <c r="V72" s="1"/>
      <c r="W72" s="1"/>
      <c r="X72" s="19" t="str">
        <f t="shared" si="3"/>
        <v/>
      </c>
      <c r="Y72" s="20" t="str">
        <f t="shared" si="4"/>
        <v/>
      </c>
      <c r="Z72" s="91" t="str">
        <f t="shared" si="5"/>
        <v/>
      </c>
      <c r="AA72" s="24">
        <f t="shared" si="7"/>
        <v>0</v>
      </c>
      <c r="AB72" s="117" t="str">
        <f t="shared" si="8"/>
        <v/>
      </c>
    </row>
    <row r="73" spans="1:28" ht="15.75" x14ac:dyDescent="0.25">
      <c r="A73" s="3"/>
      <c r="B73" s="23"/>
      <c r="C73" s="23"/>
      <c r="D73" s="22"/>
      <c r="E73" s="1"/>
      <c r="F73" s="1"/>
      <c r="G73" s="1"/>
      <c r="H73" s="1"/>
      <c r="I73" s="1"/>
      <c r="J73" s="1"/>
      <c r="K73" s="1"/>
      <c r="L73" s="1"/>
      <c r="M73" s="1"/>
      <c r="N73" s="19" t="str">
        <f t="shared" si="2"/>
        <v/>
      </c>
      <c r="O73" s="1"/>
      <c r="P73" s="1"/>
      <c r="Q73" s="1"/>
      <c r="R73" s="1"/>
      <c r="S73" s="1"/>
      <c r="T73" s="1"/>
      <c r="U73" s="1"/>
      <c r="V73" s="1"/>
      <c r="W73" s="1"/>
      <c r="X73" s="19" t="str">
        <f t="shared" si="3"/>
        <v/>
      </c>
      <c r="Y73" s="20" t="str">
        <f t="shared" si="4"/>
        <v/>
      </c>
      <c r="Z73" s="91" t="str">
        <f t="shared" si="5"/>
        <v/>
      </c>
      <c r="AA73" s="24">
        <f t="shared" si="7"/>
        <v>0</v>
      </c>
      <c r="AB73" s="117" t="str">
        <f t="shared" si="8"/>
        <v/>
      </c>
    </row>
    <row r="74" spans="1:28" ht="15.75" x14ac:dyDescent="0.25">
      <c r="A74" s="3"/>
      <c r="B74" s="134"/>
      <c r="C74" s="23"/>
      <c r="D74" s="22"/>
      <c r="E74" s="1"/>
      <c r="F74" s="1"/>
      <c r="G74" s="1"/>
      <c r="H74" s="1"/>
      <c r="I74" s="1"/>
      <c r="J74" s="1"/>
      <c r="K74" s="1"/>
      <c r="L74" s="1"/>
      <c r="M74" s="1"/>
      <c r="N74" s="19" t="str">
        <f t="shared" si="2"/>
        <v/>
      </c>
      <c r="O74" s="1"/>
      <c r="P74" s="1"/>
      <c r="Q74" s="1"/>
      <c r="R74" s="1"/>
      <c r="S74" s="1"/>
      <c r="T74" s="1"/>
      <c r="U74" s="1"/>
      <c r="V74" s="1"/>
      <c r="W74" s="1"/>
      <c r="X74" s="19" t="str">
        <f t="shared" si="3"/>
        <v/>
      </c>
      <c r="Y74" s="20" t="str">
        <f t="shared" si="4"/>
        <v/>
      </c>
      <c r="Z74" s="91" t="str">
        <f t="shared" si="5"/>
        <v/>
      </c>
      <c r="AA74" s="24">
        <f t="shared" ref="AA74:AA98" si="9">SUM(IF(E$107="",0,IF(E74=E$105,1,0)),IF(F$107="",0,IF(F74=F$105,1,0)),IF(G$107="",0,IF(G74=G$105,1,0)),IF(H$107="",0,IF(H74=H$105,1,0)),IF(I$107="",0,IF(I74=I$105,1,0)),IF(J$107="",0,IF(J74=J$105,1,0)),IF(K$107="",0,IF(K74=K$105,1,0)),IF(L$107="",0,IF(L74=L$105,1,0)),IF(M$107="",0,IF(M74=M$105,1,0)),IF(O$107="",0,IF(O74=O$105,1,0)),IF(P$107="",0,IF(P74=P$105,1,0)),IF(Q$107="",0,IF(Q74=Q$105,1,0)),IF(R$107="",0,IF(R74=R$105,1,0)),IF(S$107="",0,IF(S74=S$105,1,0)),IF(T$107="",0,IF(T74=T$105,1,0)),IF(U$107="",0,IF(U74=U$105,1,0)),IF(V$107="",0,IF(V74=V$105,1,0)),IF(W$107="",0,IF(W74=W$105,1,0)))</f>
        <v>0</v>
      </c>
      <c r="AB74" s="117" t="str">
        <f t="shared" ref="AB74:AB101" si="10">IF(AA74&gt;0,ROUNDDOWN((AA74*Y$107),0),"")</f>
        <v/>
      </c>
    </row>
    <row r="75" spans="1:28" ht="15.75" x14ac:dyDescent="0.25">
      <c r="A75" s="3" t="s">
        <v>349</v>
      </c>
      <c r="B75" s="134" t="s">
        <v>36</v>
      </c>
      <c r="C75" s="23" t="s">
        <v>69</v>
      </c>
      <c r="D75" s="22">
        <v>18</v>
      </c>
      <c r="E75" s="1"/>
      <c r="F75" s="1"/>
      <c r="G75" s="1"/>
      <c r="H75" s="1"/>
      <c r="I75" s="1"/>
      <c r="J75" s="1"/>
      <c r="K75" s="1"/>
      <c r="L75" s="1"/>
      <c r="M75" s="1"/>
      <c r="N75" s="19" t="str">
        <f t="shared" si="2"/>
        <v/>
      </c>
      <c r="O75" s="1"/>
      <c r="P75" s="1"/>
      <c r="Q75" s="1"/>
      <c r="R75" s="1"/>
      <c r="S75" s="1"/>
      <c r="T75" s="1"/>
      <c r="U75" s="1"/>
      <c r="V75" s="1"/>
      <c r="W75" s="1"/>
      <c r="X75" s="19" t="str">
        <f t="shared" si="3"/>
        <v/>
      </c>
      <c r="Y75" s="20" t="str">
        <f t="shared" si="4"/>
        <v/>
      </c>
      <c r="Z75" s="91" t="str">
        <f t="shared" si="5"/>
        <v/>
      </c>
      <c r="AA75" s="24">
        <f t="shared" si="9"/>
        <v>0</v>
      </c>
      <c r="AB75" s="117" t="str">
        <f t="shared" si="10"/>
        <v/>
      </c>
    </row>
    <row r="76" spans="1:28" ht="15.75" x14ac:dyDescent="0.25">
      <c r="A76" s="3" t="s">
        <v>350</v>
      </c>
      <c r="B76" s="134" t="s">
        <v>36</v>
      </c>
      <c r="C76" s="23" t="s">
        <v>69</v>
      </c>
      <c r="D76" s="22">
        <v>20</v>
      </c>
      <c r="E76" s="1"/>
      <c r="F76" s="1"/>
      <c r="G76" s="1"/>
      <c r="H76" s="1"/>
      <c r="I76" s="1"/>
      <c r="J76" s="1"/>
      <c r="K76" s="1"/>
      <c r="L76" s="1"/>
      <c r="M76" s="1"/>
      <c r="N76" s="19" t="str">
        <f t="shared" si="2"/>
        <v/>
      </c>
      <c r="O76" s="1"/>
      <c r="P76" s="1"/>
      <c r="Q76" s="1"/>
      <c r="R76" s="1"/>
      <c r="S76" s="1"/>
      <c r="T76" s="1"/>
      <c r="U76" s="1"/>
      <c r="V76" s="1"/>
      <c r="W76" s="1"/>
      <c r="X76" s="19" t="str">
        <f t="shared" si="3"/>
        <v/>
      </c>
      <c r="Y76" s="20" t="str">
        <f t="shared" si="4"/>
        <v/>
      </c>
      <c r="Z76" s="91" t="str">
        <f t="shared" si="5"/>
        <v/>
      </c>
      <c r="AA76" s="24">
        <f t="shared" si="9"/>
        <v>0</v>
      </c>
      <c r="AB76" s="117" t="str">
        <f t="shared" si="10"/>
        <v/>
      </c>
    </row>
    <row r="77" spans="1:28" ht="15.75" x14ac:dyDescent="0.25">
      <c r="A77" s="3" t="s">
        <v>351</v>
      </c>
      <c r="B77" s="134" t="s">
        <v>36</v>
      </c>
      <c r="C77" s="23" t="s">
        <v>365</v>
      </c>
      <c r="D77" s="22">
        <v>18</v>
      </c>
      <c r="E77" s="1">
        <v>7</v>
      </c>
      <c r="F77" s="1">
        <v>8</v>
      </c>
      <c r="G77" s="1">
        <v>5</v>
      </c>
      <c r="H77" s="1">
        <v>4</v>
      </c>
      <c r="I77" s="1">
        <v>5</v>
      </c>
      <c r="J77" s="1">
        <v>6</v>
      </c>
      <c r="K77" s="1">
        <v>5</v>
      </c>
      <c r="L77" s="1">
        <v>4</v>
      </c>
      <c r="M77" s="1">
        <v>5</v>
      </c>
      <c r="N77" s="19">
        <f t="shared" ref="N77:N103" si="11">IF(SUM(E77:M77)&gt;0, SUM(E77:M77), "")</f>
        <v>49</v>
      </c>
      <c r="O77" s="1">
        <v>6</v>
      </c>
      <c r="P77" s="1">
        <v>5</v>
      </c>
      <c r="Q77" s="1">
        <v>3</v>
      </c>
      <c r="R77" s="1">
        <v>8</v>
      </c>
      <c r="S77" s="1">
        <v>4</v>
      </c>
      <c r="T77" s="1">
        <v>6</v>
      </c>
      <c r="U77" s="1">
        <v>5</v>
      </c>
      <c r="V77" s="1">
        <v>4</v>
      </c>
      <c r="W77" s="1">
        <v>4</v>
      </c>
      <c r="X77" s="19">
        <f t="shared" ref="X77:X103" si="12">IF(SUM(O77:W77)&gt;0, SUM(O77:W77), "")</f>
        <v>45</v>
      </c>
      <c r="Y77" s="20">
        <f t="shared" ref="Y77:Y103" si="13">IF(ISNUMBER(N77), N77+X77, "")</f>
        <v>94</v>
      </c>
      <c r="Z77" s="91">
        <f t="shared" ref="Z77:Z103" si="14">IF(ISNUMBER(Y77), Y77-D77,"")</f>
        <v>76</v>
      </c>
      <c r="AA77" s="24">
        <f t="shared" si="9"/>
        <v>0</v>
      </c>
      <c r="AB77" s="117" t="str">
        <f t="shared" si="10"/>
        <v/>
      </c>
    </row>
    <row r="78" spans="1:28" ht="15.75" x14ac:dyDescent="0.25">
      <c r="A78" s="3" t="s">
        <v>352</v>
      </c>
      <c r="B78" s="134" t="s">
        <v>36</v>
      </c>
      <c r="C78" s="23" t="s">
        <v>365</v>
      </c>
      <c r="D78" s="22">
        <v>13</v>
      </c>
      <c r="E78" s="1">
        <v>6</v>
      </c>
      <c r="F78" s="1">
        <v>6</v>
      </c>
      <c r="G78" s="1">
        <v>5</v>
      </c>
      <c r="H78" s="1">
        <v>2</v>
      </c>
      <c r="I78" s="1">
        <v>5</v>
      </c>
      <c r="J78" s="1">
        <v>6</v>
      </c>
      <c r="K78" s="1">
        <v>5</v>
      </c>
      <c r="L78" s="1">
        <v>4</v>
      </c>
      <c r="M78" s="1">
        <v>5</v>
      </c>
      <c r="N78" s="19">
        <f t="shared" si="11"/>
        <v>44</v>
      </c>
      <c r="O78" s="1">
        <v>6</v>
      </c>
      <c r="P78" s="1">
        <v>6</v>
      </c>
      <c r="Q78" s="1">
        <v>3</v>
      </c>
      <c r="R78" s="1">
        <v>8</v>
      </c>
      <c r="S78" s="1">
        <v>6</v>
      </c>
      <c r="T78" s="1">
        <v>5</v>
      </c>
      <c r="U78" s="1">
        <v>5</v>
      </c>
      <c r="V78" s="1">
        <v>6</v>
      </c>
      <c r="W78" s="1">
        <v>4</v>
      </c>
      <c r="X78" s="19">
        <f t="shared" si="12"/>
        <v>49</v>
      </c>
      <c r="Y78" s="20">
        <f t="shared" si="13"/>
        <v>93</v>
      </c>
      <c r="Z78" s="91">
        <f t="shared" si="14"/>
        <v>80</v>
      </c>
      <c r="AA78" s="24">
        <f t="shared" si="9"/>
        <v>1</v>
      </c>
      <c r="AB78" s="117">
        <f t="shared" si="10"/>
        <v>24</v>
      </c>
    </row>
    <row r="79" spans="1:28" ht="15.75" x14ac:dyDescent="0.25">
      <c r="A79" s="3" t="s">
        <v>353</v>
      </c>
      <c r="B79" s="134" t="s">
        <v>36</v>
      </c>
      <c r="C79" s="23" t="s">
        <v>69</v>
      </c>
      <c r="D79" s="22">
        <v>31</v>
      </c>
      <c r="E79" s="1"/>
      <c r="F79" s="1"/>
      <c r="G79" s="1"/>
      <c r="H79" s="1"/>
      <c r="I79" s="1"/>
      <c r="J79" s="1"/>
      <c r="K79" s="1"/>
      <c r="L79" s="1"/>
      <c r="M79" s="1"/>
      <c r="N79" s="19" t="str">
        <f t="shared" si="11"/>
        <v/>
      </c>
      <c r="O79" s="1"/>
      <c r="P79" s="1"/>
      <c r="Q79" s="1"/>
      <c r="R79" s="1"/>
      <c r="S79" s="1"/>
      <c r="T79" s="1"/>
      <c r="U79" s="1"/>
      <c r="V79" s="1"/>
      <c r="W79" s="1"/>
      <c r="X79" s="19" t="str">
        <f t="shared" si="12"/>
        <v/>
      </c>
      <c r="Y79" s="20" t="str">
        <f t="shared" si="13"/>
        <v/>
      </c>
      <c r="Z79" s="91" t="str">
        <f t="shared" si="14"/>
        <v/>
      </c>
      <c r="AA79" s="24">
        <f t="shared" si="9"/>
        <v>0</v>
      </c>
      <c r="AB79" s="117" t="str">
        <f t="shared" si="10"/>
        <v/>
      </c>
    </row>
    <row r="80" spans="1:28" ht="15.75" x14ac:dyDescent="0.25">
      <c r="A80" s="3" t="s">
        <v>354</v>
      </c>
      <c r="B80" s="134" t="s">
        <v>36</v>
      </c>
      <c r="C80" s="23" t="s">
        <v>69</v>
      </c>
      <c r="D80" s="22">
        <v>30</v>
      </c>
      <c r="E80" s="1"/>
      <c r="F80" s="1"/>
      <c r="G80" s="1"/>
      <c r="H80" s="1"/>
      <c r="I80" s="1"/>
      <c r="J80" s="1"/>
      <c r="K80" s="1"/>
      <c r="L80" s="1"/>
      <c r="M80" s="1"/>
      <c r="N80" s="19" t="str">
        <f t="shared" si="11"/>
        <v/>
      </c>
      <c r="O80" s="1"/>
      <c r="P80" s="1"/>
      <c r="Q80" s="1"/>
      <c r="R80" s="1"/>
      <c r="S80" s="1"/>
      <c r="T80" s="1"/>
      <c r="U80" s="1"/>
      <c r="V80" s="1"/>
      <c r="W80" s="1"/>
      <c r="X80" s="19" t="str">
        <f t="shared" si="12"/>
        <v/>
      </c>
      <c r="Y80" s="20" t="str">
        <f t="shared" si="13"/>
        <v/>
      </c>
      <c r="Z80" s="91" t="str">
        <f t="shared" si="14"/>
        <v/>
      </c>
      <c r="AA80" s="24">
        <f t="shared" si="9"/>
        <v>0</v>
      </c>
      <c r="AB80" s="117" t="str">
        <f t="shared" si="10"/>
        <v/>
      </c>
    </row>
    <row r="81" spans="1:30" ht="15.75" x14ac:dyDescent="0.25">
      <c r="A81" s="3" t="s">
        <v>374</v>
      </c>
      <c r="B81" s="134" t="s">
        <v>36</v>
      </c>
      <c r="C81" s="23" t="s">
        <v>69</v>
      </c>
      <c r="D81" s="22">
        <v>25</v>
      </c>
      <c r="E81" s="1"/>
      <c r="F81" s="1"/>
      <c r="G81" s="1"/>
      <c r="H81" s="1"/>
      <c r="I81" s="1"/>
      <c r="J81" s="1"/>
      <c r="K81" s="1"/>
      <c r="L81" s="1"/>
      <c r="M81" s="1"/>
      <c r="N81" s="19" t="str">
        <f t="shared" si="11"/>
        <v/>
      </c>
      <c r="O81" s="1"/>
      <c r="P81" s="1"/>
      <c r="Q81" s="1"/>
      <c r="R81" s="1"/>
      <c r="S81" s="1"/>
      <c r="T81" s="1"/>
      <c r="U81" s="1"/>
      <c r="V81" s="1"/>
      <c r="W81" s="1"/>
      <c r="X81" s="19" t="str">
        <f t="shared" si="12"/>
        <v/>
      </c>
      <c r="Y81" s="20" t="str">
        <f t="shared" si="13"/>
        <v/>
      </c>
      <c r="Z81" s="91" t="str">
        <f t="shared" si="14"/>
        <v/>
      </c>
      <c r="AA81" s="24">
        <f t="shared" si="9"/>
        <v>0</v>
      </c>
      <c r="AB81" s="117" t="str">
        <f t="shared" si="10"/>
        <v/>
      </c>
    </row>
    <row r="82" spans="1:30" ht="15.75" x14ac:dyDescent="0.25">
      <c r="A82" s="3" t="s">
        <v>355</v>
      </c>
      <c r="B82" s="134" t="s">
        <v>36</v>
      </c>
      <c r="C82" s="23" t="s">
        <v>69</v>
      </c>
      <c r="D82" s="22">
        <v>24</v>
      </c>
      <c r="E82" s="1"/>
      <c r="F82" s="1"/>
      <c r="G82" s="1"/>
      <c r="H82" s="1"/>
      <c r="I82" s="1"/>
      <c r="J82" s="1"/>
      <c r="K82" s="1"/>
      <c r="L82" s="1"/>
      <c r="M82" s="1"/>
      <c r="N82" s="19" t="str">
        <f t="shared" si="11"/>
        <v/>
      </c>
      <c r="O82" s="1"/>
      <c r="P82" s="1"/>
      <c r="Q82" s="1"/>
      <c r="R82" s="1"/>
      <c r="S82" s="1"/>
      <c r="T82" s="1"/>
      <c r="U82" s="1"/>
      <c r="V82" s="1"/>
      <c r="W82" s="1"/>
      <c r="X82" s="19" t="str">
        <f t="shared" si="12"/>
        <v/>
      </c>
      <c r="Y82" s="20" t="str">
        <f t="shared" si="13"/>
        <v/>
      </c>
      <c r="Z82" s="91" t="str">
        <f t="shared" si="14"/>
        <v/>
      </c>
      <c r="AA82" s="24">
        <f t="shared" si="9"/>
        <v>0</v>
      </c>
      <c r="AB82" s="117" t="str">
        <f t="shared" si="10"/>
        <v/>
      </c>
    </row>
    <row r="83" spans="1:30" ht="15.75" x14ac:dyDescent="0.25">
      <c r="A83" s="3" t="s">
        <v>339</v>
      </c>
      <c r="B83" s="134" t="s">
        <v>36</v>
      </c>
      <c r="C83" s="23" t="s">
        <v>69</v>
      </c>
      <c r="D83" s="22">
        <v>20</v>
      </c>
      <c r="E83" s="1"/>
      <c r="F83" s="1"/>
      <c r="G83" s="1"/>
      <c r="H83" s="1"/>
      <c r="I83" s="1"/>
      <c r="J83" s="1"/>
      <c r="K83" s="1"/>
      <c r="L83" s="1"/>
      <c r="M83" s="1"/>
      <c r="N83" s="19" t="str">
        <f t="shared" si="11"/>
        <v/>
      </c>
      <c r="O83" s="1"/>
      <c r="P83" s="1"/>
      <c r="Q83" s="1"/>
      <c r="R83" s="1"/>
      <c r="S83" s="1"/>
      <c r="T83" s="1"/>
      <c r="U83" s="1"/>
      <c r="V83" s="1"/>
      <c r="W83" s="1"/>
      <c r="X83" s="19" t="str">
        <f t="shared" si="12"/>
        <v/>
      </c>
      <c r="Y83" s="20" t="str">
        <f t="shared" si="13"/>
        <v/>
      </c>
      <c r="Z83" s="91" t="str">
        <f t="shared" si="14"/>
        <v/>
      </c>
      <c r="AA83" s="24">
        <f t="shared" si="9"/>
        <v>0</v>
      </c>
      <c r="AB83" s="117" t="str">
        <f t="shared" si="10"/>
        <v/>
      </c>
    </row>
    <row r="84" spans="1:30" ht="15.75" x14ac:dyDescent="0.25">
      <c r="A84" s="3" t="s">
        <v>356</v>
      </c>
      <c r="B84" s="134" t="s">
        <v>36</v>
      </c>
      <c r="C84" s="23" t="s">
        <v>69</v>
      </c>
      <c r="D84" s="22">
        <v>27</v>
      </c>
      <c r="E84" s="1"/>
      <c r="F84" s="1"/>
      <c r="G84" s="1"/>
      <c r="H84" s="1"/>
      <c r="I84" s="1"/>
      <c r="J84" s="1"/>
      <c r="K84" s="1"/>
      <c r="L84" s="1"/>
      <c r="M84" s="1"/>
      <c r="N84" s="19" t="str">
        <f t="shared" si="11"/>
        <v/>
      </c>
      <c r="O84" s="1"/>
      <c r="P84" s="1"/>
      <c r="Q84" s="1"/>
      <c r="R84" s="1"/>
      <c r="S84" s="1"/>
      <c r="T84" s="1"/>
      <c r="U84" s="1"/>
      <c r="V84" s="1"/>
      <c r="W84" s="1"/>
      <c r="X84" s="19" t="str">
        <f t="shared" si="12"/>
        <v/>
      </c>
      <c r="Y84" s="20" t="str">
        <f t="shared" si="13"/>
        <v/>
      </c>
      <c r="Z84" s="91" t="str">
        <f t="shared" si="14"/>
        <v/>
      </c>
      <c r="AA84" s="24">
        <f t="shared" si="9"/>
        <v>0</v>
      </c>
      <c r="AB84" s="117" t="str">
        <f t="shared" si="10"/>
        <v/>
      </c>
    </row>
    <row r="85" spans="1:30" ht="15.75" x14ac:dyDescent="0.25">
      <c r="A85" s="3" t="s">
        <v>309</v>
      </c>
      <c r="B85" s="134" t="s">
        <v>36</v>
      </c>
      <c r="C85" s="23" t="s">
        <v>365</v>
      </c>
      <c r="D85" s="22">
        <v>16</v>
      </c>
      <c r="E85" s="1">
        <v>4</v>
      </c>
      <c r="F85" s="1">
        <v>13</v>
      </c>
      <c r="G85" s="1">
        <v>5</v>
      </c>
      <c r="H85" s="1">
        <v>3</v>
      </c>
      <c r="I85" s="1">
        <v>6</v>
      </c>
      <c r="J85" s="1">
        <v>6</v>
      </c>
      <c r="K85" s="1">
        <v>5</v>
      </c>
      <c r="L85" s="1">
        <v>3</v>
      </c>
      <c r="M85" s="1">
        <v>4</v>
      </c>
      <c r="N85" s="19">
        <f t="shared" si="11"/>
        <v>49</v>
      </c>
      <c r="O85" s="1">
        <v>5</v>
      </c>
      <c r="P85" s="1">
        <v>6</v>
      </c>
      <c r="Q85" s="1">
        <v>3</v>
      </c>
      <c r="R85" s="1">
        <v>7</v>
      </c>
      <c r="S85" s="1">
        <v>5</v>
      </c>
      <c r="T85" s="1">
        <v>6</v>
      </c>
      <c r="U85" s="1">
        <v>6</v>
      </c>
      <c r="V85" s="1">
        <v>4</v>
      </c>
      <c r="W85" s="1">
        <v>7</v>
      </c>
      <c r="X85" s="19">
        <f t="shared" si="12"/>
        <v>49</v>
      </c>
      <c r="Y85" s="20">
        <f t="shared" si="13"/>
        <v>98</v>
      </c>
      <c r="Z85" s="91">
        <f t="shared" si="14"/>
        <v>82</v>
      </c>
      <c r="AA85" s="24">
        <f t="shared" si="9"/>
        <v>0</v>
      </c>
      <c r="AB85" s="117" t="str">
        <f t="shared" si="10"/>
        <v/>
      </c>
      <c r="AD85" s="33"/>
    </row>
    <row r="86" spans="1:30" ht="15.75" x14ac:dyDescent="0.25">
      <c r="A86" s="3" t="s">
        <v>357</v>
      </c>
      <c r="B86" s="134" t="s">
        <v>36</v>
      </c>
      <c r="C86" s="23" t="s">
        <v>69</v>
      </c>
      <c r="D86" s="22">
        <v>20</v>
      </c>
      <c r="E86" s="1"/>
      <c r="F86" s="1"/>
      <c r="G86" s="1"/>
      <c r="H86" s="1"/>
      <c r="I86" s="1"/>
      <c r="J86" s="1"/>
      <c r="K86" s="1"/>
      <c r="L86" s="1"/>
      <c r="M86" s="1"/>
      <c r="N86" s="19" t="str">
        <f t="shared" si="11"/>
        <v/>
      </c>
      <c r="O86" s="1"/>
      <c r="P86" s="1"/>
      <c r="Q86" s="1"/>
      <c r="R86" s="1"/>
      <c r="S86" s="1"/>
      <c r="T86" s="1"/>
      <c r="U86" s="1"/>
      <c r="V86" s="1"/>
      <c r="W86" s="1"/>
      <c r="X86" s="19" t="str">
        <f t="shared" si="12"/>
        <v/>
      </c>
      <c r="Y86" s="20" t="str">
        <f t="shared" si="13"/>
        <v/>
      </c>
      <c r="Z86" s="91" t="str">
        <f t="shared" si="14"/>
        <v/>
      </c>
      <c r="AA86" s="24">
        <f t="shared" si="9"/>
        <v>0</v>
      </c>
      <c r="AB86" s="117" t="str">
        <f t="shared" si="10"/>
        <v/>
      </c>
    </row>
    <row r="87" spans="1:30" ht="15.75" x14ac:dyDescent="0.25">
      <c r="A87" s="3" t="s">
        <v>358</v>
      </c>
      <c r="B87" s="134" t="s">
        <v>36</v>
      </c>
      <c r="C87" s="23" t="s">
        <v>365</v>
      </c>
      <c r="D87" s="22">
        <v>17</v>
      </c>
      <c r="E87" s="1"/>
      <c r="F87" s="1"/>
      <c r="G87" s="1"/>
      <c r="H87" s="1"/>
      <c r="I87" s="1"/>
      <c r="J87" s="1"/>
      <c r="K87" s="1"/>
      <c r="L87" s="1"/>
      <c r="M87" s="1"/>
      <c r="N87" s="19" t="str">
        <f t="shared" si="11"/>
        <v/>
      </c>
      <c r="O87" s="1"/>
      <c r="P87" s="1"/>
      <c r="Q87" s="1"/>
      <c r="R87" s="1"/>
      <c r="S87" s="1"/>
      <c r="T87" s="1"/>
      <c r="U87" s="1"/>
      <c r="V87" s="1"/>
      <c r="W87" s="1"/>
      <c r="X87" s="19" t="str">
        <f t="shared" si="12"/>
        <v/>
      </c>
      <c r="Y87" s="20" t="str">
        <f t="shared" si="13"/>
        <v/>
      </c>
      <c r="Z87" s="91" t="str">
        <f t="shared" si="14"/>
        <v/>
      </c>
      <c r="AA87" s="24">
        <f t="shared" si="9"/>
        <v>0</v>
      </c>
      <c r="AB87" s="117" t="str">
        <f t="shared" si="10"/>
        <v/>
      </c>
    </row>
    <row r="88" spans="1:30" ht="15.75" x14ac:dyDescent="0.25">
      <c r="A88" s="3" t="s">
        <v>359</v>
      </c>
      <c r="B88" s="134" t="s">
        <v>36</v>
      </c>
      <c r="C88" s="23" t="s">
        <v>69</v>
      </c>
      <c r="D88" s="22">
        <v>25</v>
      </c>
      <c r="E88" s="1"/>
      <c r="F88" s="1"/>
      <c r="G88" s="1"/>
      <c r="H88" s="1"/>
      <c r="I88" s="1"/>
      <c r="J88" s="1"/>
      <c r="K88" s="1"/>
      <c r="L88" s="1"/>
      <c r="M88" s="1"/>
      <c r="N88" s="19" t="str">
        <f t="shared" si="11"/>
        <v/>
      </c>
      <c r="O88" s="1"/>
      <c r="P88" s="1"/>
      <c r="Q88" s="1"/>
      <c r="R88" s="1"/>
      <c r="S88" s="1"/>
      <c r="T88" s="1"/>
      <c r="U88" s="1"/>
      <c r="V88" s="1"/>
      <c r="W88" s="1"/>
      <c r="X88" s="19" t="str">
        <f t="shared" si="12"/>
        <v/>
      </c>
      <c r="Y88" s="20" t="str">
        <f t="shared" si="13"/>
        <v/>
      </c>
      <c r="Z88" s="91" t="str">
        <f t="shared" si="14"/>
        <v/>
      </c>
      <c r="AA88" s="24">
        <f t="shared" si="9"/>
        <v>0</v>
      </c>
      <c r="AB88" s="117" t="str">
        <f t="shared" si="10"/>
        <v/>
      </c>
    </row>
    <row r="89" spans="1:30" ht="15.75" x14ac:dyDescent="0.25">
      <c r="A89" s="3" t="s">
        <v>360</v>
      </c>
      <c r="B89" s="134" t="s">
        <v>36</v>
      </c>
      <c r="C89" s="23" t="s">
        <v>365</v>
      </c>
      <c r="D89" s="22">
        <v>20</v>
      </c>
      <c r="E89" s="1">
        <v>7</v>
      </c>
      <c r="F89" s="1">
        <v>6</v>
      </c>
      <c r="G89" s="1">
        <v>5</v>
      </c>
      <c r="H89" s="1">
        <v>4</v>
      </c>
      <c r="I89" s="1">
        <v>5</v>
      </c>
      <c r="J89" s="1">
        <v>6</v>
      </c>
      <c r="K89" s="1">
        <v>6</v>
      </c>
      <c r="L89" s="1">
        <v>3</v>
      </c>
      <c r="M89" s="1">
        <v>5</v>
      </c>
      <c r="N89" s="19">
        <f t="shared" si="11"/>
        <v>47</v>
      </c>
      <c r="O89" s="1">
        <v>5</v>
      </c>
      <c r="P89" s="1">
        <v>5</v>
      </c>
      <c r="Q89" s="1">
        <v>3</v>
      </c>
      <c r="R89" s="1">
        <v>6</v>
      </c>
      <c r="S89" s="1">
        <v>6</v>
      </c>
      <c r="T89" s="1">
        <v>5</v>
      </c>
      <c r="U89" s="1">
        <v>6</v>
      </c>
      <c r="V89" s="1">
        <v>5</v>
      </c>
      <c r="W89" s="1">
        <v>4</v>
      </c>
      <c r="X89" s="19">
        <f t="shared" si="12"/>
        <v>45</v>
      </c>
      <c r="Y89" s="20">
        <f t="shared" si="13"/>
        <v>92</v>
      </c>
      <c r="Z89" s="91">
        <f t="shared" si="14"/>
        <v>72</v>
      </c>
      <c r="AA89" s="24">
        <f t="shared" si="9"/>
        <v>0</v>
      </c>
      <c r="AB89" s="117" t="str">
        <f t="shared" si="10"/>
        <v/>
      </c>
    </row>
    <row r="90" spans="1:30" ht="15.75" x14ac:dyDescent="0.25">
      <c r="A90" s="3" t="s">
        <v>358</v>
      </c>
      <c r="B90" s="134" t="s">
        <v>36</v>
      </c>
      <c r="C90" s="23" t="s">
        <v>365</v>
      </c>
      <c r="D90" s="22">
        <v>16</v>
      </c>
      <c r="E90" s="1"/>
      <c r="F90" s="1"/>
      <c r="G90" s="1"/>
      <c r="H90" s="1"/>
      <c r="I90" s="1"/>
      <c r="J90" s="1"/>
      <c r="K90" s="1"/>
      <c r="L90" s="1"/>
      <c r="M90" s="1"/>
      <c r="N90" s="19" t="str">
        <f t="shared" si="11"/>
        <v/>
      </c>
      <c r="O90" s="1"/>
      <c r="P90" s="1"/>
      <c r="Q90" s="1"/>
      <c r="R90" s="1"/>
      <c r="S90" s="1"/>
      <c r="T90" s="1"/>
      <c r="U90" s="1"/>
      <c r="V90" s="1"/>
      <c r="W90" s="1"/>
      <c r="X90" s="19" t="str">
        <f t="shared" si="12"/>
        <v/>
      </c>
      <c r="Y90" s="20" t="str">
        <f t="shared" si="13"/>
        <v/>
      </c>
      <c r="Z90" s="91" t="str">
        <f t="shared" si="14"/>
        <v/>
      </c>
      <c r="AA90" s="24">
        <f t="shared" si="9"/>
        <v>0</v>
      </c>
      <c r="AB90" s="117" t="str">
        <f t="shared" si="10"/>
        <v/>
      </c>
    </row>
    <row r="91" spans="1:30" ht="15.75" x14ac:dyDescent="0.25">
      <c r="A91" s="3" t="s">
        <v>371</v>
      </c>
      <c r="B91" s="134" t="s">
        <v>372</v>
      </c>
      <c r="C91" s="23" t="s">
        <v>69</v>
      </c>
      <c r="D91" s="22">
        <v>20</v>
      </c>
      <c r="E91" s="1"/>
      <c r="F91" s="1"/>
      <c r="G91" s="1"/>
      <c r="H91" s="1"/>
      <c r="I91" s="1"/>
      <c r="J91" s="1"/>
      <c r="K91" s="1"/>
      <c r="L91" s="1"/>
      <c r="M91" s="1"/>
      <c r="N91" s="19" t="str">
        <f t="shared" si="11"/>
        <v/>
      </c>
      <c r="O91" s="1"/>
      <c r="P91" s="1"/>
      <c r="Q91" s="1"/>
      <c r="R91" s="1"/>
      <c r="S91" s="1"/>
      <c r="T91" s="1"/>
      <c r="U91" s="1"/>
      <c r="V91" s="1"/>
      <c r="W91" s="1"/>
      <c r="X91" s="19" t="str">
        <f t="shared" si="12"/>
        <v/>
      </c>
      <c r="Y91" s="20" t="str">
        <f t="shared" si="13"/>
        <v/>
      </c>
      <c r="Z91" s="91" t="str">
        <f t="shared" si="14"/>
        <v/>
      </c>
      <c r="AA91" s="24">
        <f t="shared" si="9"/>
        <v>0</v>
      </c>
      <c r="AB91" s="117" t="str">
        <f t="shared" si="10"/>
        <v/>
      </c>
    </row>
    <row r="92" spans="1:30" ht="15.75" x14ac:dyDescent="0.25">
      <c r="A92" s="3" t="s">
        <v>362</v>
      </c>
      <c r="B92" s="134" t="s">
        <v>36</v>
      </c>
      <c r="C92" s="23" t="s">
        <v>69</v>
      </c>
      <c r="D92" s="22">
        <v>19</v>
      </c>
      <c r="E92" s="1">
        <v>6</v>
      </c>
      <c r="F92" s="1">
        <v>7</v>
      </c>
      <c r="G92" s="1">
        <v>5</v>
      </c>
      <c r="H92" s="1">
        <v>5</v>
      </c>
      <c r="I92" s="1">
        <v>8</v>
      </c>
      <c r="J92" s="1">
        <v>5</v>
      </c>
      <c r="K92" s="1">
        <v>7</v>
      </c>
      <c r="L92" s="1">
        <v>4</v>
      </c>
      <c r="M92" s="1">
        <v>6</v>
      </c>
      <c r="N92" s="19">
        <f t="shared" si="11"/>
        <v>53</v>
      </c>
      <c r="O92" s="1">
        <v>7</v>
      </c>
      <c r="P92" s="1">
        <v>6</v>
      </c>
      <c r="Q92" s="1">
        <v>7</v>
      </c>
      <c r="R92" s="1">
        <v>8</v>
      </c>
      <c r="S92" s="1">
        <v>6</v>
      </c>
      <c r="T92" s="1">
        <v>7</v>
      </c>
      <c r="U92" s="1">
        <v>6</v>
      </c>
      <c r="V92" s="1">
        <v>4</v>
      </c>
      <c r="W92" s="1">
        <v>5</v>
      </c>
      <c r="X92" s="19">
        <f t="shared" si="12"/>
        <v>56</v>
      </c>
      <c r="Y92" s="20">
        <f t="shared" si="13"/>
        <v>109</v>
      </c>
      <c r="Z92" s="91">
        <f t="shared" si="14"/>
        <v>90</v>
      </c>
      <c r="AA92" s="24">
        <f t="shared" si="9"/>
        <v>0</v>
      </c>
      <c r="AB92" s="117" t="str">
        <f t="shared" si="10"/>
        <v/>
      </c>
    </row>
    <row r="93" spans="1:30" ht="15.75" x14ac:dyDescent="0.25">
      <c r="A93" s="3" t="s">
        <v>363</v>
      </c>
      <c r="B93" s="134" t="s">
        <v>36</v>
      </c>
      <c r="C93" s="23" t="s">
        <v>69</v>
      </c>
      <c r="D93" s="22">
        <v>28</v>
      </c>
      <c r="E93" s="1"/>
      <c r="F93" s="1"/>
      <c r="G93" s="1"/>
      <c r="H93" s="1"/>
      <c r="I93" s="1"/>
      <c r="J93" s="1"/>
      <c r="K93" s="1"/>
      <c r="L93" s="1"/>
      <c r="M93" s="1"/>
      <c r="N93" s="19" t="str">
        <f t="shared" si="11"/>
        <v/>
      </c>
      <c r="O93" s="1"/>
      <c r="P93" s="1"/>
      <c r="Q93" s="1"/>
      <c r="R93" s="1"/>
      <c r="S93" s="1"/>
      <c r="T93" s="1"/>
      <c r="U93" s="1"/>
      <c r="V93" s="1"/>
      <c r="W93" s="1"/>
      <c r="X93" s="19" t="str">
        <f t="shared" si="12"/>
        <v/>
      </c>
      <c r="Y93" s="20" t="str">
        <f t="shared" si="13"/>
        <v/>
      </c>
      <c r="Z93" s="91" t="str">
        <f t="shared" si="14"/>
        <v/>
      </c>
      <c r="AA93" s="24">
        <f t="shared" si="9"/>
        <v>0</v>
      </c>
      <c r="AB93" s="117" t="str">
        <f t="shared" si="10"/>
        <v/>
      </c>
    </row>
    <row r="94" spans="1:30" ht="15.75" x14ac:dyDescent="0.25">
      <c r="A94" s="3" t="s">
        <v>373</v>
      </c>
      <c r="B94" s="134" t="s">
        <v>36</v>
      </c>
      <c r="C94" s="23" t="s">
        <v>69</v>
      </c>
      <c r="D94" s="22">
        <v>20</v>
      </c>
      <c r="E94" s="1"/>
      <c r="F94" s="1"/>
      <c r="G94" s="1"/>
      <c r="H94" s="1"/>
      <c r="I94" s="1"/>
      <c r="J94" s="1"/>
      <c r="K94" s="1"/>
      <c r="L94" s="1"/>
      <c r="M94" s="1"/>
      <c r="N94" s="19" t="str">
        <f t="shared" si="11"/>
        <v/>
      </c>
      <c r="O94" s="1"/>
      <c r="P94" s="1"/>
      <c r="Q94" s="1"/>
      <c r="R94" s="1"/>
      <c r="S94" s="1"/>
      <c r="T94" s="1"/>
      <c r="U94" s="1"/>
      <c r="V94" s="1"/>
      <c r="W94" s="1"/>
      <c r="X94" s="19" t="str">
        <f t="shared" si="12"/>
        <v/>
      </c>
      <c r="Y94" s="20" t="str">
        <f t="shared" si="13"/>
        <v/>
      </c>
      <c r="Z94" s="91" t="str">
        <f t="shared" si="14"/>
        <v/>
      </c>
      <c r="AA94" s="24">
        <f t="shared" si="9"/>
        <v>0</v>
      </c>
      <c r="AB94" s="117" t="str">
        <f t="shared" si="10"/>
        <v/>
      </c>
    </row>
    <row r="95" spans="1:30" ht="15.75" x14ac:dyDescent="0.25">
      <c r="A95" s="3" t="s">
        <v>364</v>
      </c>
      <c r="B95" s="134" t="s">
        <v>36</v>
      </c>
      <c r="C95" s="23" t="s">
        <v>365</v>
      </c>
      <c r="D95" s="22">
        <v>26</v>
      </c>
      <c r="E95" s="1">
        <v>6</v>
      </c>
      <c r="F95" s="1">
        <v>8</v>
      </c>
      <c r="G95" s="1">
        <v>4</v>
      </c>
      <c r="H95" s="1">
        <v>4</v>
      </c>
      <c r="I95" s="1">
        <v>6</v>
      </c>
      <c r="J95" s="1">
        <v>5</v>
      </c>
      <c r="K95" s="1">
        <v>7</v>
      </c>
      <c r="L95" s="1">
        <v>3</v>
      </c>
      <c r="M95" s="1">
        <v>8</v>
      </c>
      <c r="N95" s="19">
        <f t="shared" si="11"/>
        <v>51</v>
      </c>
      <c r="O95" s="1">
        <v>6</v>
      </c>
      <c r="P95" s="1">
        <v>4</v>
      </c>
      <c r="Q95" s="1">
        <v>4</v>
      </c>
      <c r="R95" s="1">
        <v>7</v>
      </c>
      <c r="S95" s="1">
        <v>7</v>
      </c>
      <c r="T95" s="1">
        <v>5</v>
      </c>
      <c r="U95" s="1">
        <v>6</v>
      </c>
      <c r="V95" s="1">
        <v>4</v>
      </c>
      <c r="W95" s="1">
        <v>5</v>
      </c>
      <c r="X95" s="19">
        <f t="shared" si="12"/>
        <v>48</v>
      </c>
      <c r="Y95" s="20">
        <f t="shared" si="13"/>
        <v>99</v>
      </c>
      <c r="Z95" s="91">
        <f t="shared" si="14"/>
        <v>73</v>
      </c>
      <c r="AA95" s="24">
        <f t="shared" si="9"/>
        <v>0</v>
      </c>
      <c r="AB95" s="117" t="str">
        <f t="shared" si="10"/>
        <v/>
      </c>
    </row>
    <row r="96" spans="1:30" ht="15.75" x14ac:dyDescent="0.25">
      <c r="A96" s="3" t="s">
        <v>341</v>
      </c>
      <c r="B96" s="134" t="s">
        <v>36</v>
      </c>
      <c r="C96" s="23" t="s">
        <v>69</v>
      </c>
      <c r="D96" s="22">
        <v>19</v>
      </c>
      <c r="E96" s="1">
        <v>7</v>
      </c>
      <c r="F96" s="1">
        <v>6</v>
      </c>
      <c r="G96" s="1">
        <v>6</v>
      </c>
      <c r="H96" s="1">
        <v>3</v>
      </c>
      <c r="I96" s="1">
        <v>5</v>
      </c>
      <c r="J96" s="1">
        <v>5</v>
      </c>
      <c r="K96" s="1">
        <v>8</v>
      </c>
      <c r="L96" s="1">
        <v>5</v>
      </c>
      <c r="M96" s="1">
        <v>4</v>
      </c>
      <c r="N96" s="19">
        <f t="shared" si="11"/>
        <v>49</v>
      </c>
      <c r="O96" s="1">
        <v>5</v>
      </c>
      <c r="P96" s="1">
        <v>4</v>
      </c>
      <c r="Q96" s="1">
        <v>3</v>
      </c>
      <c r="R96" s="1">
        <v>6</v>
      </c>
      <c r="S96" s="1">
        <v>6</v>
      </c>
      <c r="T96" s="1">
        <v>5</v>
      </c>
      <c r="U96" s="1">
        <v>6</v>
      </c>
      <c r="V96" s="1">
        <v>4</v>
      </c>
      <c r="W96" s="1">
        <v>6</v>
      </c>
      <c r="X96" s="19">
        <f t="shared" si="12"/>
        <v>45</v>
      </c>
      <c r="Y96" s="20">
        <f t="shared" si="13"/>
        <v>94</v>
      </c>
      <c r="Z96" s="91">
        <f t="shared" si="14"/>
        <v>75</v>
      </c>
      <c r="AA96" s="24">
        <f t="shared" si="9"/>
        <v>0</v>
      </c>
      <c r="AB96" s="117" t="str">
        <f t="shared" si="10"/>
        <v/>
      </c>
    </row>
    <row r="97" spans="1:28" ht="15.75" x14ac:dyDescent="0.25">
      <c r="A97" s="3" t="s">
        <v>348</v>
      </c>
      <c r="B97" s="134" t="s">
        <v>36</v>
      </c>
      <c r="C97" s="23" t="s">
        <v>69</v>
      </c>
      <c r="D97" s="22">
        <v>19</v>
      </c>
      <c r="E97" s="1">
        <v>6</v>
      </c>
      <c r="F97" s="1">
        <v>5</v>
      </c>
      <c r="G97" s="1">
        <v>5</v>
      </c>
      <c r="H97" s="1">
        <v>3</v>
      </c>
      <c r="I97" s="1">
        <v>6</v>
      </c>
      <c r="J97" s="1">
        <v>5</v>
      </c>
      <c r="K97" s="1">
        <v>5</v>
      </c>
      <c r="L97" s="1">
        <v>2</v>
      </c>
      <c r="M97" s="1">
        <v>6</v>
      </c>
      <c r="N97" s="19">
        <f t="shared" si="11"/>
        <v>43</v>
      </c>
      <c r="O97" s="1">
        <v>5</v>
      </c>
      <c r="P97" s="1">
        <v>4</v>
      </c>
      <c r="Q97" s="1">
        <v>3</v>
      </c>
      <c r="R97" s="1">
        <v>6</v>
      </c>
      <c r="S97" s="1">
        <v>5</v>
      </c>
      <c r="T97" s="1">
        <v>5</v>
      </c>
      <c r="U97" s="1">
        <v>5</v>
      </c>
      <c r="V97" s="1">
        <v>4</v>
      </c>
      <c r="W97" s="1">
        <v>6</v>
      </c>
      <c r="X97" s="19">
        <f t="shared" si="12"/>
        <v>43</v>
      </c>
      <c r="Y97" s="20">
        <f t="shared" si="13"/>
        <v>86</v>
      </c>
      <c r="Z97" s="91">
        <f t="shared" si="14"/>
        <v>67</v>
      </c>
      <c r="AA97" s="24">
        <f t="shared" si="9"/>
        <v>0</v>
      </c>
      <c r="AB97" s="117" t="str">
        <f t="shared" si="10"/>
        <v/>
      </c>
    </row>
    <row r="98" spans="1:28" ht="15.75" x14ac:dyDescent="0.25">
      <c r="A98" s="3" t="s">
        <v>387</v>
      </c>
      <c r="B98" s="134" t="s">
        <v>36</v>
      </c>
      <c r="C98" s="23"/>
      <c r="D98" s="22">
        <v>22</v>
      </c>
      <c r="E98" s="1">
        <v>8</v>
      </c>
      <c r="F98" s="1">
        <v>7</v>
      </c>
      <c r="G98" s="1">
        <v>4</v>
      </c>
      <c r="H98" s="1">
        <v>4</v>
      </c>
      <c r="I98" s="1">
        <v>4</v>
      </c>
      <c r="J98" s="1">
        <v>5</v>
      </c>
      <c r="K98" s="1">
        <v>7</v>
      </c>
      <c r="L98" s="1">
        <v>4</v>
      </c>
      <c r="M98" s="1">
        <v>7</v>
      </c>
      <c r="N98" s="19">
        <f t="shared" si="11"/>
        <v>50</v>
      </c>
      <c r="O98" s="1">
        <v>8</v>
      </c>
      <c r="P98" s="1">
        <v>4</v>
      </c>
      <c r="Q98" s="1">
        <v>5</v>
      </c>
      <c r="R98" s="1">
        <v>8</v>
      </c>
      <c r="S98" s="1">
        <v>5</v>
      </c>
      <c r="T98" s="1">
        <v>5</v>
      </c>
      <c r="U98" s="1">
        <v>6</v>
      </c>
      <c r="V98" s="1">
        <v>6</v>
      </c>
      <c r="W98" s="1">
        <v>4</v>
      </c>
      <c r="X98" s="19">
        <f t="shared" si="12"/>
        <v>51</v>
      </c>
      <c r="Y98" s="20">
        <f t="shared" si="13"/>
        <v>101</v>
      </c>
      <c r="Z98" s="91">
        <f t="shared" si="14"/>
        <v>79</v>
      </c>
      <c r="AA98" s="24">
        <f t="shared" si="9"/>
        <v>0</v>
      </c>
      <c r="AB98" s="117" t="str">
        <f t="shared" si="10"/>
        <v/>
      </c>
    </row>
    <row r="99" spans="1:28" ht="15.75" x14ac:dyDescent="0.25">
      <c r="A99" s="3"/>
      <c r="B99" s="134"/>
      <c r="C99" s="23"/>
      <c r="D99" s="22"/>
      <c r="N99" s="19" t="str">
        <f t="shared" si="11"/>
        <v/>
      </c>
      <c r="X99" s="19" t="str">
        <f t="shared" si="12"/>
        <v/>
      </c>
      <c r="Y99" s="20" t="str">
        <f t="shared" si="13"/>
        <v/>
      </c>
      <c r="Z99" s="91" t="str">
        <f t="shared" si="14"/>
        <v/>
      </c>
      <c r="AA99" s="24">
        <f>SUM(IF(E$107="",0,IF(E102=E$105,1,0)),IF(F$107="",0,IF(F102=F$105,1,0)),IF(G$107="",0,IF(G102=G$105,1,0)),IF(H$107="",0,IF(H102=H$105,1,0)),IF(I$107="",0,IF(I102=I$105,1,0)),IF(J$107="",0,IF(J102=J$105,1,0)),IF(K$107="",0,IF(K102=K$105,1,0)),IF(L$107="",0,IF(L102=L$105,1,0)),IF(M$107="",0,IF(M102=M$105,1,0)),IF(O$107="",0,IF(O102=O$105,1,0)),IF(P$107="",0,IF(P102=P$105,1,0)),IF(Q$107="",0,IF(Q102=Q$105,1,0)),IF(R$107="",0,IF(R102=R$105,1,0)),IF(S$107="",0,IF(S102=S$105,1,0)),IF(T$107="",0,IF(T102=T$105,1,0)),IF(U$107="",0,IF(U102=U$105,1,0)),IF(V$107="",0,IF(V102=V$105,1,0)),IF(W$107="",0,IF(W102=W$105,1,0)))</f>
        <v>0</v>
      </c>
      <c r="AB99" s="117" t="str">
        <f t="shared" si="10"/>
        <v/>
      </c>
    </row>
    <row r="100" spans="1:28" ht="15.75" x14ac:dyDescent="0.25">
      <c r="A100" s="3" t="s">
        <v>305</v>
      </c>
      <c r="B100" s="134"/>
      <c r="C100" s="23"/>
      <c r="D100" s="22" t="s">
        <v>155</v>
      </c>
      <c r="E100" s="1"/>
      <c r="F100" s="1"/>
      <c r="G100" s="1"/>
      <c r="H100" s="1"/>
      <c r="I100" s="1"/>
      <c r="J100" s="1"/>
      <c r="K100" s="1"/>
      <c r="L100" s="1"/>
      <c r="M100" s="1"/>
      <c r="N100" s="19" t="str">
        <f t="shared" si="11"/>
        <v/>
      </c>
      <c r="O100" s="1"/>
      <c r="P100" s="1"/>
      <c r="Q100" s="1"/>
      <c r="R100" s="1"/>
      <c r="S100" s="1"/>
      <c r="T100" s="1"/>
      <c r="U100" s="1"/>
      <c r="V100" s="1"/>
      <c r="W100" s="1"/>
      <c r="X100" s="19" t="str">
        <f t="shared" si="12"/>
        <v/>
      </c>
      <c r="Y100" s="20" t="str">
        <f t="shared" si="13"/>
        <v/>
      </c>
      <c r="Z100" s="91" t="str">
        <f t="shared" si="14"/>
        <v/>
      </c>
      <c r="AA100" s="24">
        <f>SUM(IF(E$107="",0,IF(E100=E$105,1,0)),IF(F$107="",0,IF(F100=F$105,1,0)),IF(G$107="",0,IF(G100=G$105,1,0)),IF(H$107="",0,IF(H100=H$105,1,0)),IF(I$107="",0,IF(I100=I$105,1,0)),IF(J$107="",0,IF(J100=J$105,1,0)),IF(K$107="",0,IF(K100=K$105,1,0)),IF(L$107="",0,IF(L100=L$105,1,0)),IF(M$107="",0,IF(M100=M$105,1,0)),IF(O$107="",0,IF(O100=O$105,1,0)),IF(P$107="",0,IF(P100=P$105,1,0)),IF(Q$107="",0,IF(Q100=Q$105,1,0)),IF(R$107="",0,IF(R100=R$105,1,0)),IF(S$107="",0,IF(S100=S$105,1,0)),IF(T$107="",0,IF(T100=T$105,1,0)),IF(U$107="",0,IF(U100=U$105,1,0)),IF(V$107="",0,IF(V100=V$105,1,0)),IF(W$107="",0,IF(W100=W$105,1,0)))</f>
        <v>0</v>
      </c>
      <c r="AB100" s="117" t="str">
        <f t="shared" si="10"/>
        <v/>
      </c>
    </row>
    <row r="101" spans="1:28" ht="16.5" thickBot="1" x14ac:dyDescent="0.3">
      <c r="A101" s="3"/>
      <c r="B101" s="134"/>
      <c r="C101" s="23"/>
      <c r="D101" s="22"/>
      <c r="E101" s="1"/>
      <c r="F101" s="1"/>
      <c r="G101" s="1"/>
      <c r="H101" s="1"/>
      <c r="I101" s="1"/>
      <c r="J101" s="1"/>
      <c r="K101" s="1"/>
      <c r="L101" s="1"/>
      <c r="M101" s="1"/>
      <c r="N101" s="19" t="str">
        <f t="shared" si="11"/>
        <v/>
      </c>
      <c r="O101" s="1"/>
      <c r="P101" s="1"/>
      <c r="Q101" s="1"/>
      <c r="R101" s="1"/>
      <c r="S101" s="1"/>
      <c r="T101" s="1"/>
      <c r="U101" s="1"/>
      <c r="V101" s="1"/>
      <c r="W101" s="1"/>
      <c r="X101" s="19" t="str">
        <f t="shared" si="12"/>
        <v/>
      </c>
      <c r="Y101" s="20" t="str">
        <f t="shared" si="13"/>
        <v/>
      </c>
      <c r="Z101" s="91" t="str">
        <f t="shared" si="14"/>
        <v/>
      </c>
      <c r="AA101" s="92">
        <f>SUM(IF(E$107="",0,IF(E101=E$105,1,0)),IF(F$107="",0,IF(F101=F$105,1,0)),IF(G$107="",0,IF(G101=G$105,1,0)),IF(H$107="",0,IF(H101=H$105,1,0)),IF(I$107="",0,IF(I101=I$105,1,0)),IF(J$107="",0,IF(J101=J$105,1,0)),IF(K$107="",0,IF(K101=K$105,1,0)),IF(L$107="",0,IF(L101=L$105,1,0)),IF(M$107="",0,IF(M101=M$105,1,0)),IF(O$107="",0,IF(O101=O$105,1,0)),IF(P$107="",0,IF(P101=P$105,1,0)),IF(Q$107="",0,IF(Q101=Q$105,1,0)),IF(R$107="",0,IF(R101=R$105,1,0)),IF(S$107="",0,IF(S101=S$105,1,0)),IF(T$107="",0,IF(T101=T$105,1,0)),IF(U$107="",0,IF(U101=U$105,1,0)),IF(V$107="",0,IF(V101=V$105,1,0)),IF(W$107="",0,IF(W101=W$105,1,0)))</f>
        <v>0</v>
      </c>
      <c r="AB101" s="140" t="str">
        <f t="shared" si="10"/>
        <v/>
      </c>
    </row>
    <row r="102" spans="1:28" ht="15.75" x14ac:dyDescent="0.25">
      <c r="A102" s="115" t="s">
        <v>304</v>
      </c>
      <c r="B102" s="134" t="s">
        <v>36</v>
      </c>
      <c r="C102" s="23" t="s">
        <v>210</v>
      </c>
      <c r="D102" s="22">
        <v>34</v>
      </c>
      <c r="E102" s="1"/>
      <c r="F102" s="1"/>
      <c r="G102" s="1"/>
      <c r="H102" s="1"/>
      <c r="I102" s="1"/>
      <c r="J102" s="1"/>
      <c r="K102" s="1"/>
      <c r="L102" s="1"/>
      <c r="M102" s="1"/>
      <c r="N102" s="19" t="str">
        <f t="shared" si="11"/>
        <v/>
      </c>
      <c r="O102" s="1"/>
      <c r="P102" s="1"/>
      <c r="Q102" s="1"/>
      <c r="R102" s="1"/>
      <c r="S102" s="1"/>
      <c r="T102" s="1"/>
      <c r="U102" s="1"/>
      <c r="V102" s="1"/>
      <c r="W102" s="1"/>
      <c r="X102" s="19" t="str">
        <f t="shared" si="12"/>
        <v/>
      </c>
      <c r="Y102" s="20" t="str">
        <f t="shared" si="13"/>
        <v/>
      </c>
      <c r="Z102" s="91" t="str">
        <f t="shared" si="14"/>
        <v/>
      </c>
      <c r="AA102" s="138"/>
      <c r="AB102" s="139"/>
    </row>
    <row r="103" spans="1:28" ht="15.75" x14ac:dyDescent="0.25">
      <c r="A103" s="115" t="s">
        <v>361</v>
      </c>
      <c r="B103" s="134" t="s">
        <v>36</v>
      </c>
      <c r="C103" s="23" t="s">
        <v>365</v>
      </c>
      <c r="D103" s="22">
        <v>20</v>
      </c>
      <c r="E103" s="1">
        <v>7</v>
      </c>
      <c r="F103" s="1">
        <v>7</v>
      </c>
      <c r="G103" s="1">
        <v>5</v>
      </c>
      <c r="H103" s="1">
        <v>4</v>
      </c>
      <c r="I103" s="1">
        <v>6</v>
      </c>
      <c r="J103" s="1">
        <v>5</v>
      </c>
      <c r="K103" s="1">
        <v>5</v>
      </c>
      <c r="L103" s="1">
        <v>3</v>
      </c>
      <c r="M103" s="1">
        <v>6</v>
      </c>
      <c r="N103" s="19">
        <f t="shared" si="11"/>
        <v>48</v>
      </c>
      <c r="O103" s="1">
        <v>8</v>
      </c>
      <c r="P103" s="1">
        <v>4</v>
      </c>
      <c r="Q103" s="1">
        <v>5</v>
      </c>
      <c r="R103" s="1">
        <v>7</v>
      </c>
      <c r="S103" s="1">
        <v>5</v>
      </c>
      <c r="T103" s="1">
        <v>5</v>
      </c>
      <c r="U103" s="1">
        <v>7</v>
      </c>
      <c r="V103" s="1">
        <v>5</v>
      </c>
      <c r="W103" s="1">
        <v>4</v>
      </c>
      <c r="X103" s="19">
        <f t="shared" si="12"/>
        <v>50</v>
      </c>
      <c r="Y103" s="20">
        <f t="shared" si="13"/>
        <v>98</v>
      </c>
      <c r="Z103" s="91">
        <f t="shared" si="14"/>
        <v>78</v>
      </c>
      <c r="AA103" s="138"/>
      <c r="AB103" s="139"/>
    </row>
    <row r="104" spans="1:28" x14ac:dyDescent="0.25">
      <c r="A104" s="14"/>
      <c r="B104" s="14"/>
      <c r="C104" s="14"/>
      <c r="D104" s="14"/>
      <c r="E104" s="15"/>
      <c r="F104" s="15"/>
      <c r="G104" s="15"/>
      <c r="H104" s="15"/>
      <c r="I104" s="15"/>
      <c r="J104" s="15"/>
      <c r="K104" s="15"/>
      <c r="L104" s="15"/>
      <c r="M104" s="15"/>
      <c r="N104" s="16"/>
      <c r="O104" s="15"/>
      <c r="P104" s="15"/>
      <c r="Q104" s="15"/>
      <c r="R104" s="15"/>
      <c r="S104" s="15"/>
      <c r="T104" s="15"/>
      <c r="U104" s="15"/>
      <c r="V104" s="15"/>
      <c r="W104" s="15"/>
      <c r="X104" s="16"/>
      <c r="Y104" s="16"/>
      <c r="Z104" s="88"/>
      <c r="AA104" s="14"/>
      <c r="AB104" s="14"/>
    </row>
    <row r="105" spans="1:28" x14ac:dyDescent="0.25">
      <c r="A105" s="13" t="s">
        <v>14</v>
      </c>
      <c r="B105" s="13"/>
      <c r="C105" s="13"/>
      <c r="D105" s="14"/>
      <c r="E105" s="15">
        <f t="shared" ref="E105:Y105" si="15">MIN(E10:E101)</f>
        <v>4</v>
      </c>
      <c r="F105" s="15">
        <f t="shared" si="15"/>
        <v>4</v>
      </c>
      <c r="G105" s="15">
        <f t="shared" si="15"/>
        <v>4</v>
      </c>
      <c r="H105" s="15">
        <f t="shared" si="15"/>
        <v>2</v>
      </c>
      <c r="I105" s="15">
        <f t="shared" si="15"/>
        <v>4</v>
      </c>
      <c r="J105" s="15">
        <f t="shared" si="15"/>
        <v>4</v>
      </c>
      <c r="K105" s="15">
        <f t="shared" si="15"/>
        <v>4</v>
      </c>
      <c r="L105" s="15">
        <f t="shared" si="15"/>
        <v>2</v>
      </c>
      <c r="M105" s="15">
        <f t="shared" si="15"/>
        <v>4</v>
      </c>
      <c r="N105" s="16">
        <f t="shared" si="15"/>
        <v>37</v>
      </c>
      <c r="O105" s="15">
        <f t="shared" si="15"/>
        <v>3</v>
      </c>
      <c r="P105" s="15">
        <f t="shared" si="15"/>
        <v>3</v>
      </c>
      <c r="Q105" s="15">
        <f t="shared" si="15"/>
        <v>3</v>
      </c>
      <c r="R105" s="15">
        <f t="shared" si="15"/>
        <v>5</v>
      </c>
      <c r="S105" s="15">
        <f t="shared" si="15"/>
        <v>4</v>
      </c>
      <c r="T105" s="15">
        <f t="shared" si="15"/>
        <v>3</v>
      </c>
      <c r="U105" s="15">
        <f t="shared" si="15"/>
        <v>4</v>
      </c>
      <c r="V105" s="15">
        <f t="shared" si="15"/>
        <v>2</v>
      </c>
      <c r="W105" s="15">
        <f t="shared" si="15"/>
        <v>4</v>
      </c>
      <c r="X105" s="16">
        <f t="shared" si="15"/>
        <v>39</v>
      </c>
      <c r="Y105" s="16">
        <f t="shared" si="15"/>
        <v>79</v>
      </c>
      <c r="Z105" s="88"/>
      <c r="AA105" s="14"/>
      <c r="AB105" s="14"/>
    </row>
    <row r="106" spans="1:28" x14ac:dyDescent="0.25">
      <c r="A106" s="13" t="s">
        <v>15</v>
      </c>
      <c r="B106" s="13"/>
      <c r="C106" s="13"/>
      <c r="D106" s="14"/>
      <c r="E106" s="15">
        <f t="shared" ref="E106:M106" si="16">COUNTIF(E10:E101,E105)</f>
        <v>6</v>
      </c>
      <c r="F106" s="15">
        <f t="shared" si="16"/>
        <v>1</v>
      </c>
      <c r="G106" s="15">
        <f t="shared" si="16"/>
        <v>7</v>
      </c>
      <c r="H106" s="15">
        <f t="shared" si="16"/>
        <v>1</v>
      </c>
      <c r="I106" s="15">
        <f t="shared" si="16"/>
        <v>7</v>
      </c>
      <c r="J106" s="15">
        <f t="shared" si="16"/>
        <v>2</v>
      </c>
      <c r="K106" s="15">
        <f t="shared" si="16"/>
        <v>6</v>
      </c>
      <c r="L106" s="15">
        <f t="shared" si="16"/>
        <v>3</v>
      </c>
      <c r="M106" s="15">
        <f t="shared" si="16"/>
        <v>4</v>
      </c>
      <c r="N106" s="16"/>
      <c r="O106" s="15">
        <f t="shared" ref="O106:W106" si="17">COUNTIF(O10:O101,O105)</f>
        <v>1</v>
      </c>
      <c r="P106" s="15">
        <f t="shared" si="17"/>
        <v>1</v>
      </c>
      <c r="Q106" s="15">
        <f t="shared" si="17"/>
        <v>10</v>
      </c>
      <c r="R106" s="15">
        <f t="shared" si="17"/>
        <v>3</v>
      </c>
      <c r="S106" s="15">
        <f t="shared" si="17"/>
        <v>4</v>
      </c>
      <c r="T106" s="15">
        <f t="shared" si="17"/>
        <v>2</v>
      </c>
      <c r="U106" s="15">
        <f t="shared" si="17"/>
        <v>2</v>
      </c>
      <c r="V106" s="15">
        <f t="shared" si="17"/>
        <v>1</v>
      </c>
      <c r="W106" s="15">
        <f t="shared" si="17"/>
        <v>10</v>
      </c>
      <c r="X106" s="16" t="s">
        <v>16</v>
      </c>
      <c r="Y106" s="16" t="s">
        <v>17</v>
      </c>
      <c r="Z106" s="88"/>
      <c r="AA106" s="14"/>
      <c r="AB106" s="14"/>
    </row>
    <row r="107" spans="1:28" x14ac:dyDescent="0.25">
      <c r="A107" s="83" t="s">
        <v>18</v>
      </c>
      <c r="B107" s="83"/>
      <c r="C107" s="83"/>
      <c r="D107" s="93"/>
      <c r="E107" s="94" t="str">
        <f t="shared" ref="E107:M107" si="18">IF(E106=1, E105, "")</f>
        <v/>
      </c>
      <c r="F107" s="94">
        <f t="shared" si="18"/>
        <v>4</v>
      </c>
      <c r="G107" s="94" t="str">
        <f t="shared" si="18"/>
        <v/>
      </c>
      <c r="H107" s="94">
        <f>IF(H106=1, H105,"")</f>
        <v>2</v>
      </c>
      <c r="I107" s="94" t="str">
        <f t="shared" si="18"/>
        <v/>
      </c>
      <c r="J107" s="94" t="str">
        <f t="shared" si="18"/>
        <v/>
      </c>
      <c r="K107" s="94" t="str">
        <f t="shared" si="18"/>
        <v/>
      </c>
      <c r="L107" s="94" t="str">
        <f t="shared" si="18"/>
        <v/>
      </c>
      <c r="M107" s="94" t="str">
        <f t="shared" si="18"/>
        <v/>
      </c>
      <c r="N107" s="85"/>
      <c r="O107" s="94">
        <f t="shared" ref="O107:W107" si="19">IF(O106=1, O105, "")</f>
        <v>3</v>
      </c>
      <c r="P107" s="94">
        <f t="shared" si="19"/>
        <v>3</v>
      </c>
      <c r="Q107" s="94" t="str">
        <f t="shared" si="19"/>
        <v/>
      </c>
      <c r="R107" s="94" t="str">
        <f t="shared" si="19"/>
        <v/>
      </c>
      <c r="S107" s="94" t="str">
        <f t="shared" si="19"/>
        <v/>
      </c>
      <c r="T107" s="94" t="str">
        <f t="shared" si="19"/>
        <v/>
      </c>
      <c r="U107" s="94" t="str">
        <f t="shared" si="19"/>
        <v/>
      </c>
      <c r="V107" s="94">
        <f t="shared" si="19"/>
        <v>2</v>
      </c>
      <c r="W107" s="94" t="str">
        <f t="shared" si="19"/>
        <v/>
      </c>
      <c r="X107" s="85">
        <f>COUNTIF(E107:W107, "&gt;0")</f>
        <v>5</v>
      </c>
      <c r="Y107" s="86">
        <f>E4/X107</f>
        <v>24</v>
      </c>
      <c r="Z107" s="88"/>
      <c r="AA107" s="14"/>
      <c r="AB107" s="14"/>
    </row>
    <row r="110" spans="1:28" x14ac:dyDescent="0.25">
      <c r="A110" s="145" t="s">
        <v>376</v>
      </c>
    </row>
    <row r="111" spans="1:28" x14ac:dyDescent="0.25">
      <c r="A111" s="145"/>
    </row>
    <row r="112" spans="1:28" x14ac:dyDescent="0.25">
      <c r="A112" s="145"/>
    </row>
  </sheetData>
  <sheetProtection algorithmName="SHA-512" hashValue="ZxCV+FiK+A4FrFonJasCGmmNi3vKnJ7LsQHDVQ1xqsRgbZDhxHWe7i+ig9G2iXJ/g/129N0dTk6zKSrT4u07hQ==" saltValue="c2chTIK9vAi/idQ3yXOPbQ==" spinCount="100000" sheet="1" objects="1" scenarios="1"/>
  <mergeCells count="5">
    <mergeCell ref="A1:Z1"/>
    <mergeCell ref="A2:Z2"/>
    <mergeCell ref="E4:G4"/>
    <mergeCell ref="I4:R4"/>
    <mergeCell ref="A110:A112"/>
  </mergeCells>
  <phoneticPr fontId="11" type="noConversion"/>
  <conditionalFormatting sqref="E15:M15">
    <cfRule type="cellIs" dxfId="132" priority="147" operator="equal">
      <formula>IF(E$107&lt;&gt;"", E$107,-1)</formula>
    </cfRule>
  </conditionalFormatting>
  <conditionalFormatting sqref="E25:M25">
    <cfRule type="cellIs" dxfId="131" priority="143" operator="equal">
      <formula>IF(E$107&lt;&gt;"", E$107,-1)</formula>
    </cfRule>
  </conditionalFormatting>
  <conditionalFormatting sqref="E17:M20">
    <cfRule type="cellIs" dxfId="130" priority="146" operator="equal">
      <formula>IF(E$107&lt;&gt;"", E$107,-1)</formula>
    </cfRule>
  </conditionalFormatting>
  <conditionalFormatting sqref="E26:M26">
    <cfRule type="cellIs" dxfId="129" priority="144" operator="equal">
      <formula>IF(E$107&lt;&gt;"", E$107,-1)</formula>
    </cfRule>
  </conditionalFormatting>
  <conditionalFormatting sqref="E54:M55">
    <cfRule type="cellIs" dxfId="128" priority="130" operator="equal">
      <formula>IF(E$107&lt;&gt;"", E$107,-1)</formula>
    </cfRule>
  </conditionalFormatting>
  <conditionalFormatting sqref="E30:M30">
    <cfRule type="cellIs" dxfId="127" priority="120" operator="equal">
      <formula>IF(E$107&lt;&gt;"", E$107,-1)</formula>
    </cfRule>
  </conditionalFormatting>
  <conditionalFormatting sqref="E103:M103">
    <cfRule type="cellIs" dxfId="126" priority="169" operator="equal">
      <formula>IF(E$107&lt;&gt;"", E$107,-1)</formula>
    </cfRule>
  </conditionalFormatting>
  <conditionalFormatting sqref="AA10:AA100 AA103">
    <cfRule type="cellIs" dxfId="125" priority="152" operator="greaterThan">
      <formula>0</formula>
    </cfRule>
  </conditionalFormatting>
  <conditionalFormatting sqref="AB10:AB100 AB103">
    <cfRule type="cellIs" dxfId="124" priority="151" operator="between">
      <formula>0.01</formula>
      <formula>1000</formula>
    </cfRule>
  </conditionalFormatting>
  <conditionalFormatting sqref="E57:M59">
    <cfRule type="cellIs" dxfId="123" priority="150" operator="equal">
      <formula>IF(E$107&lt;&gt;"", E$107,-1)</formula>
    </cfRule>
  </conditionalFormatting>
  <conditionalFormatting sqref="E11:M14">
    <cfRule type="cellIs" dxfId="122" priority="149" operator="equal">
      <formula>IF(E$107&lt;&gt;"", E$107,-1)</formula>
    </cfRule>
  </conditionalFormatting>
  <conditionalFormatting sqref="E22:M22">
    <cfRule type="cellIs" dxfId="121" priority="145" operator="equal">
      <formula>IF(E$107&lt;&gt;"", E$107,-1)</formula>
    </cfRule>
  </conditionalFormatting>
  <conditionalFormatting sqref="E27:M27">
    <cfRule type="cellIs" dxfId="120" priority="142" operator="equal">
      <formula>IF(E$107&lt;&gt;"", E$107,-1)</formula>
    </cfRule>
  </conditionalFormatting>
  <conditionalFormatting sqref="E20:M20">
    <cfRule type="cellIs" dxfId="119" priority="140" operator="equal">
      <formula>IF(E$107&lt;&gt;"", E$107,-1)</formula>
    </cfRule>
  </conditionalFormatting>
  <conditionalFormatting sqref="E33:M33">
    <cfRule type="cellIs" dxfId="118" priority="139" operator="equal">
      <formula>IF(E$107&lt;&gt;"", E$107,-1)</formula>
    </cfRule>
  </conditionalFormatting>
  <conditionalFormatting sqref="E50:M50">
    <cfRule type="cellIs" dxfId="117" priority="131" operator="equal">
      <formula>IF(E$107&lt;&gt;"", E$107,-1)</formula>
    </cfRule>
  </conditionalFormatting>
  <conditionalFormatting sqref="E59:M59">
    <cfRule type="cellIs" dxfId="116" priority="128" operator="equal">
      <formula>IF(E$107&lt;&gt;"", E$107,-1)</formula>
    </cfRule>
  </conditionalFormatting>
  <conditionalFormatting sqref="E73:M73">
    <cfRule type="cellIs" dxfId="115" priority="125" operator="equal">
      <formula>IF(E$107&lt;&gt;"", E$107,-1)</formula>
    </cfRule>
  </conditionalFormatting>
  <conditionalFormatting sqref="E72:M72">
    <cfRule type="cellIs" dxfId="114" priority="122" operator="equal">
      <formula>IF(E$107&lt;&gt;"", E$107,-1)</formula>
    </cfRule>
  </conditionalFormatting>
  <conditionalFormatting sqref="E31:M31">
    <cfRule type="cellIs" dxfId="113" priority="121" operator="equal">
      <formula>IF(E$107&lt;&gt;"", E$107,-1)</formula>
    </cfRule>
  </conditionalFormatting>
  <conditionalFormatting sqref="E94:M95">
    <cfRule type="cellIs" dxfId="112" priority="112" operator="equal">
      <formula>IF(E$107&lt;&gt;"", E$107,-1)</formula>
    </cfRule>
  </conditionalFormatting>
  <conditionalFormatting sqref="E93:M93">
    <cfRule type="cellIs" dxfId="111" priority="111" operator="equal">
      <formula>IF(E$107&lt;&gt;"", E$107,-1)</formula>
    </cfRule>
  </conditionalFormatting>
  <conditionalFormatting sqref="E98:M98">
    <cfRule type="cellIs" dxfId="110" priority="110" operator="equal">
      <formula>IF(E$107&lt;&gt;"", E$107,-1)</formula>
    </cfRule>
  </conditionalFormatting>
  <conditionalFormatting sqref="O16:W16">
    <cfRule type="cellIs" dxfId="109" priority="107" operator="equal">
      <formula>IF(O$107&lt;&gt;"", O$107,-1)</formula>
    </cfRule>
  </conditionalFormatting>
  <conditionalFormatting sqref="O18:W18">
    <cfRule type="cellIs" dxfId="108" priority="106" operator="equal">
      <formula>IF(O$107&lt;&gt;"", O$107,-1)</formula>
    </cfRule>
  </conditionalFormatting>
  <conditionalFormatting sqref="O83:W84">
    <cfRule type="cellIs" dxfId="107" priority="103" operator="equal">
      <formula>IF(O$107&lt;&gt;"", O$107,-1)</formula>
    </cfRule>
  </conditionalFormatting>
  <conditionalFormatting sqref="O93:W95">
    <cfRule type="cellIs" dxfId="106" priority="102" operator="equal">
      <formula>IF(O$107&lt;&gt;"", O$107,-1)</formula>
    </cfRule>
  </conditionalFormatting>
  <conditionalFormatting sqref="O96:W96">
    <cfRule type="cellIs" dxfId="105" priority="101" operator="equal">
      <formula>IF(O$107&lt;&gt;"", O$107,-1)</formula>
    </cfRule>
  </conditionalFormatting>
  <conditionalFormatting sqref="E23:M24">
    <cfRule type="cellIs" dxfId="104" priority="100" operator="equal">
      <formula>IF(E$107&lt;&gt;"", E$107,-1)</formula>
    </cfRule>
  </conditionalFormatting>
  <conditionalFormatting sqref="E28:M28">
    <cfRule type="cellIs" dxfId="103" priority="99" operator="equal">
      <formula>IF(E$107&lt;&gt;"", E$107,-1)</formula>
    </cfRule>
  </conditionalFormatting>
  <conditionalFormatting sqref="E29:M29">
    <cfRule type="cellIs" dxfId="102" priority="98" operator="equal">
      <formula>IF(E$107&lt;&gt;"", E$107,-1)</formula>
    </cfRule>
  </conditionalFormatting>
  <conditionalFormatting sqref="O28:W28">
    <cfRule type="cellIs" dxfId="101" priority="97" operator="equal">
      <formula>IF(O$107&lt;&gt;"", O$107,-1)</formula>
    </cfRule>
  </conditionalFormatting>
  <conditionalFormatting sqref="O29:W29">
    <cfRule type="cellIs" dxfId="100" priority="96" operator="equal">
      <formula>IF(O$107&lt;&gt;"", O$107,-1)</formula>
    </cfRule>
  </conditionalFormatting>
  <conditionalFormatting sqref="E34:M35">
    <cfRule type="cellIs" dxfId="99" priority="93" operator="equal">
      <formula>IF(E$107&lt;&gt;"", E$107,-1)</formula>
    </cfRule>
  </conditionalFormatting>
  <conditionalFormatting sqref="E37:M37">
    <cfRule type="cellIs" dxfId="98" priority="95" operator="equal">
      <formula>IF(E$107&lt;&gt;"", E$107,-1)</formula>
    </cfRule>
  </conditionalFormatting>
  <conditionalFormatting sqref="E36:M36">
    <cfRule type="cellIs" dxfId="97" priority="94" operator="equal">
      <formula>IF(E$107&lt;&gt;"", E$107,-1)</formula>
    </cfRule>
  </conditionalFormatting>
  <conditionalFormatting sqref="E38:M38">
    <cfRule type="cellIs" dxfId="96" priority="92" operator="equal">
      <formula>IF(E$107&lt;&gt;"", E$107,-1)</formula>
    </cfRule>
  </conditionalFormatting>
  <conditionalFormatting sqref="E39:M41">
    <cfRule type="cellIs" dxfId="95" priority="89" operator="equal">
      <formula>IF(E$107&lt;&gt;"", E$107,-1)</formula>
    </cfRule>
  </conditionalFormatting>
  <conditionalFormatting sqref="E43:M43">
    <cfRule type="cellIs" dxfId="94" priority="91" operator="equal">
      <formula>IF(E$107&lt;&gt;"", E$107,-1)</formula>
    </cfRule>
  </conditionalFormatting>
  <conditionalFormatting sqref="E42:M42">
    <cfRule type="cellIs" dxfId="93" priority="90" operator="equal">
      <formula>IF(E$107&lt;&gt;"", E$107,-1)</formula>
    </cfRule>
  </conditionalFormatting>
  <conditionalFormatting sqref="E44:M44">
    <cfRule type="cellIs" dxfId="92" priority="88" operator="equal">
      <formula>IF(E$107&lt;&gt;"", E$107,-1)</formula>
    </cfRule>
  </conditionalFormatting>
  <conditionalFormatting sqref="E45:M46">
    <cfRule type="cellIs" dxfId="91" priority="85" operator="equal">
      <formula>IF(E$107&lt;&gt;"", E$107,-1)</formula>
    </cfRule>
  </conditionalFormatting>
  <conditionalFormatting sqref="E48:M48">
    <cfRule type="cellIs" dxfId="90" priority="87" operator="equal">
      <formula>IF(E$107&lt;&gt;"", E$107,-1)</formula>
    </cfRule>
  </conditionalFormatting>
  <conditionalFormatting sqref="E47:M47">
    <cfRule type="cellIs" dxfId="89" priority="86" operator="equal">
      <formula>IF(E$107&lt;&gt;"", E$107,-1)</formula>
    </cfRule>
  </conditionalFormatting>
  <conditionalFormatting sqref="E49:M49">
    <cfRule type="cellIs" dxfId="88" priority="84" operator="equal">
      <formula>IF(E$107&lt;&gt;"", E$107,-1)</formula>
    </cfRule>
  </conditionalFormatting>
  <conditionalFormatting sqref="E53:M53">
    <cfRule type="cellIs" dxfId="87" priority="83" operator="equal">
      <formula>IF(E$107&lt;&gt;"", E$107,-1)</formula>
    </cfRule>
  </conditionalFormatting>
  <conditionalFormatting sqref="E52:M52">
    <cfRule type="cellIs" dxfId="86" priority="82" operator="equal">
      <formula>IF(E$107&lt;&gt;"", E$107,-1)</formula>
    </cfRule>
  </conditionalFormatting>
  <conditionalFormatting sqref="O34:W35">
    <cfRule type="cellIs" dxfId="85" priority="76" operator="equal">
      <formula>IF(O$107&lt;&gt;"", O$107,-1)</formula>
    </cfRule>
  </conditionalFormatting>
  <conditionalFormatting sqref="O37:W37">
    <cfRule type="cellIs" dxfId="84" priority="78" operator="equal">
      <formula>IF(O$107&lt;&gt;"", O$107,-1)</formula>
    </cfRule>
  </conditionalFormatting>
  <conditionalFormatting sqref="O36:W36">
    <cfRule type="cellIs" dxfId="83" priority="77" operator="equal">
      <formula>IF(O$107&lt;&gt;"", O$107,-1)</formula>
    </cfRule>
  </conditionalFormatting>
  <conditionalFormatting sqref="O38:W38">
    <cfRule type="cellIs" dxfId="82" priority="75" operator="equal">
      <formula>IF(O$107&lt;&gt;"", O$107,-1)</formula>
    </cfRule>
  </conditionalFormatting>
  <conditionalFormatting sqref="E67:M68">
    <cfRule type="cellIs" dxfId="81" priority="61" operator="equal">
      <formula>IF(E$107&lt;&gt;"", E$107,-1)</formula>
    </cfRule>
  </conditionalFormatting>
  <conditionalFormatting sqref="E70:M70">
    <cfRule type="cellIs" dxfId="80" priority="64" operator="equal">
      <formula>IF(E$107&lt;&gt;"", E$107,-1)</formula>
    </cfRule>
  </conditionalFormatting>
  <conditionalFormatting sqref="E69:M69">
    <cfRule type="cellIs" dxfId="79" priority="63" operator="equal">
      <formula>IF(E$107&lt;&gt;"", E$107,-1)</formula>
    </cfRule>
  </conditionalFormatting>
  <conditionalFormatting sqref="E63:M63">
    <cfRule type="cellIs" dxfId="78" priority="62" operator="equal">
      <formula>IF(E$107&lt;&gt;"", E$107,-1)</formula>
    </cfRule>
  </conditionalFormatting>
  <conditionalFormatting sqref="E71:M71">
    <cfRule type="cellIs" dxfId="77" priority="60" operator="equal">
      <formula>IF(E$107&lt;&gt;"", E$107,-1)</formula>
    </cfRule>
  </conditionalFormatting>
  <conditionalFormatting sqref="E60:M60">
    <cfRule type="cellIs" dxfId="76" priority="58" operator="equal">
      <formula>IF(E$107&lt;&gt;"", E$107,-1)</formula>
    </cfRule>
  </conditionalFormatting>
  <conditionalFormatting sqref="E62:M62">
    <cfRule type="cellIs" dxfId="75" priority="57" operator="equal">
      <formula>IF(E$107&lt;&gt;"", E$107,-1)</formula>
    </cfRule>
  </conditionalFormatting>
  <conditionalFormatting sqref="E66:M66">
    <cfRule type="cellIs" dxfId="74" priority="56" operator="equal">
      <formula>IF(E$107&lt;&gt;"", E$107,-1)</formula>
    </cfRule>
  </conditionalFormatting>
  <conditionalFormatting sqref="E65:M65">
    <cfRule type="cellIs" dxfId="73" priority="55" operator="equal">
      <formula>IF(E$107&lt;&gt;"", E$107,-1)</formula>
    </cfRule>
  </conditionalFormatting>
  <conditionalFormatting sqref="O67:W68">
    <cfRule type="cellIs" dxfId="72" priority="51" operator="equal">
      <formula>IF(O$107&lt;&gt;"", O$107,-1)</formula>
    </cfRule>
  </conditionalFormatting>
  <conditionalFormatting sqref="O70:W70">
    <cfRule type="cellIs" dxfId="71" priority="54" operator="equal">
      <formula>IF(O$107&lt;&gt;"", O$107,-1)</formula>
    </cfRule>
  </conditionalFormatting>
  <conditionalFormatting sqref="O69:W69">
    <cfRule type="cellIs" dxfId="70" priority="53" operator="equal">
      <formula>IF(O$107&lt;&gt;"", O$107,-1)</formula>
    </cfRule>
  </conditionalFormatting>
  <conditionalFormatting sqref="O63:W63">
    <cfRule type="cellIs" dxfId="69" priority="52" operator="equal">
      <formula>IF(O$107&lt;&gt;"", O$107,-1)</formula>
    </cfRule>
  </conditionalFormatting>
  <conditionalFormatting sqref="O71:W71">
    <cfRule type="cellIs" dxfId="68" priority="50" operator="equal">
      <formula>IF(O$107&lt;&gt;"", O$107,-1)</formula>
    </cfRule>
  </conditionalFormatting>
  <conditionalFormatting sqref="O61:W61">
    <cfRule type="cellIs" dxfId="67" priority="49" operator="equal">
      <formula>IF(O$107&lt;&gt;"", O$107,-1)</formula>
    </cfRule>
  </conditionalFormatting>
  <conditionalFormatting sqref="E10:M55 E57:M95 E98:M103 O10:W103">
    <cfRule type="cellIs" dxfId="66" priority="48" operator="equal">
      <formula>IF(E$107&lt;&gt;"", E$107,-1)</formula>
    </cfRule>
  </conditionalFormatting>
  <conditionalFormatting sqref="O62:W62">
    <cfRule type="cellIs" dxfId="65" priority="47" operator="equal">
      <formula>IF(O$107&lt;&gt;"", O$107,-1)</formula>
    </cfRule>
  </conditionalFormatting>
  <conditionalFormatting sqref="O66:W66">
    <cfRule type="cellIs" dxfId="64" priority="46" operator="equal">
      <formula>IF(O$107&lt;&gt;"", O$107,-1)</formula>
    </cfRule>
  </conditionalFormatting>
  <conditionalFormatting sqref="O65:W65">
    <cfRule type="cellIs" dxfId="63" priority="45" operator="equal">
      <formula>IF(O$107&lt;&gt;"", O$107,-1)</formula>
    </cfRule>
  </conditionalFormatting>
  <conditionalFormatting sqref="E79:M79">
    <cfRule type="cellIs" dxfId="62" priority="44" operator="equal">
      <formula>IF(E$107&lt;&gt;"", E$107,-1)</formula>
    </cfRule>
  </conditionalFormatting>
  <conditionalFormatting sqref="E78:M79">
    <cfRule type="cellIs" dxfId="61" priority="43" operator="equal">
      <formula>IF(E$107&lt;&gt;"", E$107,-1)</formula>
    </cfRule>
  </conditionalFormatting>
  <conditionalFormatting sqref="O79:W79">
    <cfRule type="cellIs" dxfId="60" priority="42" operator="equal">
      <formula>IF(O$107&lt;&gt;"", O$107,-1)</formula>
    </cfRule>
  </conditionalFormatting>
  <conditionalFormatting sqref="O78:W79">
    <cfRule type="cellIs" dxfId="59" priority="41" operator="equal">
      <formula>IF(O$107&lt;&gt;"", O$107,-1)</formula>
    </cfRule>
  </conditionalFormatting>
  <conditionalFormatting sqref="E84:M85">
    <cfRule type="cellIs" dxfId="58" priority="40" operator="equal">
      <formula>IF(E$107&lt;&gt;"", E$107,-1)</formula>
    </cfRule>
  </conditionalFormatting>
  <conditionalFormatting sqref="E83:M83">
    <cfRule type="cellIs" dxfId="57" priority="39" operator="equal">
      <formula>IF(E$107&lt;&gt;"", E$107,-1)</formula>
    </cfRule>
  </conditionalFormatting>
  <conditionalFormatting sqref="E82:M83">
    <cfRule type="cellIs" dxfId="56" priority="38" operator="equal">
      <formula>IF(E$107&lt;&gt;"", E$107,-1)</formula>
    </cfRule>
  </conditionalFormatting>
  <conditionalFormatting sqref="E88:M89">
    <cfRule type="cellIs" dxfId="55" priority="37" operator="equal">
      <formula>IF(E$107&lt;&gt;"", E$107,-1)</formula>
    </cfRule>
  </conditionalFormatting>
  <conditionalFormatting sqref="E87:M87">
    <cfRule type="cellIs" dxfId="54" priority="36" operator="equal">
      <formula>IF(E$107&lt;&gt;"", E$107,-1)</formula>
    </cfRule>
  </conditionalFormatting>
  <conditionalFormatting sqref="E86:M87">
    <cfRule type="cellIs" dxfId="53" priority="35" operator="equal">
      <formula>IF(E$107&lt;&gt;"", E$107,-1)</formula>
    </cfRule>
  </conditionalFormatting>
  <conditionalFormatting sqref="E91:M92">
    <cfRule type="cellIs" dxfId="52" priority="34" operator="equal">
      <formula>IF(E$107&lt;&gt;"", E$107,-1)</formula>
    </cfRule>
  </conditionalFormatting>
  <conditionalFormatting sqref="E90:M90">
    <cfRule type="cellIs" dxfId="51" priority="33" operator="equal">
      <formula>IF(E$107&lt;&gt;"", E$107,-1)</formula>
    </cfRule>
  </conditionalFormatting>
  <conditionalFormatting sqref="O81:W81">
    <cfRule type="cellIs" dxfId="50" priority="31" operator="equal">
      <formula>IF(O$107&lt;&gt;"", O$107,-1)</formula>
    </cfRule>
  </conditionalFormatting>
  <conditionalFormatting sqref="O80:W81">
    <cfRule type="cellIs" dxfId="49" priority="30" operator="equal">
      <formula>IF(O$107&lt;&gt;"", O$107,-1)</formula>
    </cfRule>
  </conditionalFormatting>
  <conditionalFormatting sqref="O86:W87">
    <cfRule type="cellIs" dxfId="48" priority="29" operator="equal">
      <formula>IF(O$107&lt;&gt;"", O$107,-1)</formula>
    </cfRule>
  </conditionalFormatting>
  <conditionalFormatting sqref="O90:W92">
    <cfRule type="cellIs" dxfId="47" priority="28" operator="equal">
      <formula>IF(O$107&lt;&gt;"", O$107,-1)</formula>
    </cfRule>
  </conditionalFormatting>
  <conditionalFormatting sqref="O98:W98">
    <cfRule type="cellIs" dxfId="46" priority="27" operator="equal">
      <formula>IF(O$107&lt;&gt;"", O$107,-1)</formula>
    </cfRule>
  </conditionalFormatting>
  <conditionalFormatting sqref="AA101:AA102">
    <cfRule type="cellIs" dxfId="45" priority="26" operator="greaterThan">
      <formula>0</formula>
    </cfRule>
  </conditionalFormatting>
  <conditionalFormatting sqref="AB101:AB102">
    <cfRule type="cellIs" dxfId="44" priority="25" operator="between">
      <formula>0.01</formula>
      <formula>1000</formula>
    </cfRule>
  </conditionalFormatting>
  <conditionalFormatting sqref="E58:M58">
    <cfRule type="cellIs" dxfId="43" priority="24" operator="equal">
      <formula>IF(E$107&lt;&gt;"", E$107,-1)</formula>
    </cfRule>
  </conditionalFormatting>
  <conditionalFormatting sqref="E61:M61">
    <cfRule type="cellIs" dxfId="42" priority="23" operator="equal">
      <formula>IF(E$107&lt;&gt;"", E$107,-1)</formula>
    </cfRule>
  </conditionalFormatting>
  <conditionalFormatting sqref="E61:M61">
    <cfRule type="cellIs" dxfId="41" priority="22" operator="equal">
      <formula>IF(E$107&lt;&gt;"", E$107,-1)</formula>
    </cfRule>
  </conditionalFormatting>
  <conditionalFormatting sqref="O61:W61">
    <cfRule type="cellIs" dxfId="40" priority="21" operator="equal">
      <formula>IF(O$107&lt;&gt;"", O$107,-1)</formula>
    </cfRule>
  </conditionalFormatting>
  <conditionalFormatting sqref="E57:M57">
    <cfRule type="cellIs" dxfId="39" priority="20" operator="equal">
      <formula>IF(E$107&lt;&gt;"", E$107,-1)</formula>
    </cfRule>
  </conditionalFormatting>
  <conditionalFormatting sqref="E60:M60">
    <cfRule type="cellIs" dxfId="38" priority="19" operator="equal">
      <formula>IF(E$107&lt;&gt;"", E$107,-1)</formula>
    </cfRule>
  </conditionalFormatting>
  <conditionalFormatting sqref="E61:M61">
    <cfRule type="cellIs" dxfId="37" priority="18" operator="equal">
      <formula>IF(E$107&lt;&gt;"", E$107,-1)</formula>
    </cfRule>
  </conditionalFormatting>
  <conditionalFormatting sqref="E63:M63">
    <cfRule type="cellIs" dxfId="36" priority="17" operator="equal">
      <formula>IF(E$107&lt;&gt;"", E$107,-1)</formula>
    </cfRule>
  </conditionalFormatting>
  <conditionalFormatting sqref="E59:M59">
    <cfRule type="cellIs" dxfId="35" priority="16" operator="equal">
      <formula>IF(E$107&lt;&gt;"", E$107,-1)</formula>
    </cfRule>
  </conditionalFormatting>
  <conditionalFormatting sqref="E62:M62">
    <cfRule type="cellIs" dxfId="34" priority="15" operator="equal">
      <formula>IF(E$107&lt;&gt;"", E$107,-1)</formula>
    </cfRule>
  </conditionalFormatting>
  <conditionalFormatting sqref="E62:M62">
    <cfRule type="cellIs" dxfId="33" priority="14" operator="equal">
      <formula>IF(E$107&lt;&gt;"", E$107,-1)</formula>
    </cfRule>
  </conditionalFormatting>
  <conditionalFormatting sqref="O62:W62">
    <cfRule type="cellIs" dxfId="32" priority="13" operator="equal">
      <formula>IF(O$107&lt;&gt;"", O$107,-1)</formula>
    </cfRule>
  </conditionalFormatting>
  <conditionalFormatting sqref="O63:W63">
    <cfRule type="cellIs" dxfId="31" priority="12" operator="equal">
      <formula>IF(O$107&lt;&gt;"", O$107,-1)</formula>
    </cfRule>
  </conditionalFormatting>
  <conditionalFormatting sqref="O62:W62">
    <cfRule type="cellIs" dxfId="30" priority="11" operator="equal">
      <formula>IF(O$107&lt;&gt;"", O$107,-1)</formula>
    </cfRule>
  </conditionalFormatting>
  <conditionalFormatting sqref="E56:M56">
    <cfRule type="cellIs" dxfId="29" priority="10" operator="equal">
      <formula>IF(E$107&lt;&gt;"", E$107,-1)</formula>
    </cfRule>
  </conditionalFormatting>
  <conditionalFormatting sqref="E56:M56">
    <cfRule type="cellIs" dxfId="28" priority="9" operator="equal">
      <formula>IF(E$107&lt;&gt;"", E$107,-1)</formula>
    </cfRule>
  </conditionalFormatting>
  <conditionalFormatting sqref="O56:W56">
    <cfRule type="cellIs" dxfId="27" priority="8" operator="equal">
      <formula>IF(O$107&lt;&gt;"", O$107,-1)</formula>
    </cfRule>
  </conditionalFormatting>
  <conditionalFormatting sqref="E96:M96">
    <cfRule type="cellIs" dxfId="26" priority="7" operator="equal">
      <formula>IF(E$107&lt;&gt;"", E$107,-1)</formula>
    </cfRule>
  </conditionalFormatting>
  <conditionalFormatting sqref="E96:M96">
    <cfRule type="cellIs" dxfId="25" priority="6" operator="equal">
      <formula>IF(E$107&lt;&gt;"", E$107,-1)</formula>
    </cfRule>
  </conditionalFormatting>
  <conditionalFormatting sqref="E97:M97">
    <cfRule type="cellIs" dxfId="24" priority="5" operator="equal">
      <formula>IF(E$107&lt;&gt;"", E$107,-1)</formula>
    </cfRule>
  </conditionalFormatting>
  <conditionalFormatting sqref="E97:M97">
    <cfRule type="cellIs" dxfId="23" priority="4" operator="equal">
      <formula>IF(E$107&lt;&gt;"", E$107,-1)</formula>
    </cfRule>
  </conditionalFormatting>
  <conditionalFormatting sqref="E97:M97">
    <cfRule type="cellIs" dxfId="22" priority="3" operator="equal">
      <formula>IF(E$107&lt;&gt;"", E$107,-1)</formula>
    </cfRule>
  </conditionalFormatting>
  <conditionalFormatting sqref="O97:W97">
    <cfRule type="cellIs" dxfId="21" priority="2" operator="equal">
      <formula>IF(O$107&lt;&gt;"", O$107,-1)</formula>
    </cfRule>
  </conditionalFormatting>
  <conditionalFormatting sqref="O97:W97">
    <cfRule type="cellIs" dxfId="20" priority="1" operator="equal">
      <formula>IF(O$107&lt;&gt;"", O$107,-1)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AM111"/>
  <sheetViews>
    <sheetView zoomScale="75" zoomScaleNormal="75" workbookViewId="0">
      <pane xSplit="3" ySplit="9" topLeftCell="H34" activePane="bottomRight" state="frozen"/>
      <selection pane="topRight" activeCell="D1" sqref="D1"/>
      <selection pane="bottomLeft" activeCell="A10" sqref="A10"/>
      <selection pane="bottomRight" activeCell="AI50" sqref="AI50"/>
    </sheetView>
  </sheetViews>
  <sheetFormatPr defaultColWidth="9.140625" defaultRowHeight="15" x14ac:dyDescent="0.25"/>
  <cols>
    <col min="1" max="1" width="25.28515625" style="2" customWidth="1"/>
    <col min="2" max="2" width="7.85546875" style="2" customWidth="1"/>
    <col min="3" max="3" width="10.5703125" style="2" customWidth="1"/>
    <col min="4" max="24" width="9.140625" style="2"/>
    <col min="25" max="25" width="12.42578125" style="2" customWidth="1"/>
    <col min="26" max="26" width="9.140625" style="2"/>
    <col min="27" max="27" width="12.85546875" style="2" customWidth="1"/>
    <col min="28" max="30" width="4.7109375" style="26" customWidth="1"/>
    <col min="31" max="31" width="9.140625" style="2"/>
    <col min="32" max="32" width="11.28515625" style="34" customWidth="1"/>
    <col min="33" max="33" width="9.140625" style="2"/>
    <col min="34" max="34" width="11.42578125" style="2" customWidth="1"/>
    <col min="35" max="35" width="9.140625" style="2"/>
    <col min="36" max="36" width="11.42578125" style="2" customWidth="1"/>
    <col min="37" max="37" width="9.140625" style="2"/>
    <col min="38" max="39" width="0" style="2" hidden="1" customWidth="1"/>
    <col min="40" max="16384" width="9.140625" style="2"/>
  </cols>
  <sheetData>
    <row r="1" spans="1:39" ht="23.25" x14ac:dyDescent="0.35">
      <c r="A1" s="158" t="s">
        <v>25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4"/>
      <c r="AA1" s="14"/>
      <c r="AB1" s="69"/>
      <c r="AC1" s="69"/>
      <c r="AD1" s="69"/>
      <c r="AE1" s="14"/>
      <c r="AF1" s="70"/>
      <c r="AG1" s="14"/>
      <c r="AH1" s="14"/>
      <c r="AI1" s="14"/>
      <c r="AJ1" s="14"/>
      <c r="AK1" s="14"/>
      <c r="AL1" s="14"/>
      <c r="AM1" s="14"/>
    </row>
    <row r="2" spans="1:39" x14ac:dyDescent="0.2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"/>
      <c r="AA2" s="14"/>
      <c r="AB2" s="69"/>
      <c r="AC2" s="69"/>
      <c r="AD2" s="69"/>
      <c r="AE2" s="14"/>
      <c r="AF2" s="70"/>
      <c r="AG2" s="14"/>
      <c r="AH2" s="14"/>
      <c r="AI2" s="14"/>
      <c r="AJ2" s="14"/>
      <c r="AK2" s="14"/>
      <c r="AL2" s="14"/>
      <c r="AM2" s="14"/>
    </row>
    <row r="3" spans="1:39" x14ac:dyDescent="0.2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4"/>
      <c r="AA3" s="14"/>
      <c r="AB3" s="69"/>
      <c r="AC3" s="69"/>
      <c r="AD3" s="69"/>
      <c r="AE3" s="14"/>
      <c r="AF3" s="70"/>
      <c r="AG3" s="14"/>
      <c r="AH3" s="14"/>
      <c r="AI3" s="14"/>
      <c r="AJ3" s="14"/>
      <c r="AK3" s="14"/>
      <c r="AL3" s="14"/>
      <c r="AM3" s="14"/>
    </row>
    <row r="4" spans="1:39" ht="23.25" x14ac:dyDescent="0.35">
      <c r="A4" s="71" t="s">
        <v>19</v>
      </c>
      <c r="B4" s="71"/>
      <c r="C4" s="72"/>
      <c r="D4" s="159">
        <f>'GROSS Scores &amp; Skins'!E4</f>
        <v>120</v>
      </c>
      <c r="E4" s="159"/>
      <c r="F4" s="159"/>
      <c r="G4" s="14"/>
      <c r="H4" s="14"/>
      <c r="I4" s="21" t="str">
        <f>'GROSS Scores &amp; Skins'!I4</f>
        <v>Theodore Wirth Golf Course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69"/>
      <c r="AC4" s="69"/>
      <c r="AD4" s="69"/>
      <c r="AE4" s="14"/>
      <c r="AF4" s="70"/>
      <c r="AG4" s="14"/>
      <c r="AH4" s="14"/>
      <c r="AI4" s="14"/>
      <c r="AJ4" s="14"/>
      <c r="AK4" s="14"/>
      <c r="AL4" s="14"/>
      <c r="AM4" s="14"/>
    </row>
    <row r="5" spans="1:39" ht="15.75" thickBot="1" x14ac:dyDescent="0.3">
      <c r="A5" s="14"/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  <c r="M5" s="16"/>
      <c r="N5" s="15"/>
      <c r="O5" s="15"/>
      <c r="P5" s="15"/>
      <c r="Q5" s="15"/>
      <c r="R5" s="15"/>
      <c r="S5" s="15"/>
      <c r="T5" s="15"/>
      <c r="U5" s="15"/>
      <c r="V5" s="15"/>
      <c r="W5" s="16"/>
      <c r="X5" s="16"/>
      <c r="Y5" s="16"/>
      <c r="Z5" s="14"/>
      <c r="AA5" s="14"/>
      <c r="AB5" s="69"/>
      <c r="AC5" s="69"/>
      <c r="AD5" s="69"/>
      <c r="AE5" s="14"/>
      <c r="AF5" s="70"/>
      <c r="AG5" s="14"/>
      <c r="AH5" s="14"/>
      <c r="AI5" s="14"/>
      <c r="AJ5" s="14"/>
      <c r="AK5" s="14"/>
      <c r="AL5" s="14"/>
      <c r="AM5" s="14"/>
    </row>
    <row r="6" spans="1:39" ht="38.25" thickBot="1" x14ac:dyDescent="0.3">
      <c r="A6" s="4" t="s">
        <v>20</v>
      </c>
      <c r="B6" s="4"/>
      <c r="C6" s="5" t="s">
        <v>5</v>
      </c>
      <c r="D6" s="6">
        <v>1</v>
      </c>
      <c r="E6" s="6">
        <v>2</v>
      </c>
      <c r="F6" s="6">
        <v>3</v>
      </c>
      <c r="G6" s="6">
        <v>4</v>
      </c>
      <c r="H6" s="6">
        <v>5</v>
      </c>
      <c r="I6" s="6">
        <v>6</v>
      </c>
      <c r="J6" s="6">
        <v>7</v>
      </c>
      <c r="K6" s="6">
        <v>8</v>
      </c>
      <c r="L6" s="6">
        <v>9</v>
      </c>
      <c r="M6" s="6" t="s">
        <v>6</v>
      </c>
      <c r="N6" s="6">
        <v>10</v>
      </c>
      <c r="O6" s="6">
        <v>11</v>
      </c>
      <c r="P6" s="6">
        <v>12</v>
      </c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 t="s">
        <v>7</v>
      </c>
      <c r="X6" s="7" t="s">
        <v>40</v>
      </c>
      <c r="Y6" s="7" t="s">
        <v>29</v>
      </c>
      <c r="Z6" s="8" t="s">
        <v>28</v>
      </c>
      <c r="AA6" s="8" t="s">
        <v>27</v>
      </c>
      <c r="AB6" s="25"/>
      <c r="AC6" s="25"/>
      <c r="AD6" s="69"/>
      <c r="AE6" s="14"/>
      <c r="AF6" s="146" t="s">
        <v>375</v>
      </c>
      <c r="AG6" s="14"/>
      <c r="AH6" s="149" t="s">
        <v>375</v>
      </c>
      <c r="AI6" s="14"/>
      <c r="AJ6" s="152" t="s">
        <v>375</v>
      </c>
      <c r="AK6" s="14"/>
      <c r="AL6" s="14"/>
      <c r="AM6" s="14"/>
    </row>
    <row r="7" spans="1:39" ht="15.75" customHeight="1" x14ac:dyDescent="0.25">
      <c r="A7" s="73"/>
      <c r="B7" s="73"/>
      <c r="C7" s="74" t="s">
        <v>10</v>
      </c>
      <c r="D7" s="75">
        <f>'GROSS Scores &amp; Skins'!E7</f>
        <v>4</v>
      </c>
      <c r="E7" s="75">
        <f>'GROSS Scores &amp; Skins'!F7</f>
        <v>5</v>
      </c>
      <c r="F7" s="75">
        <f>'GROSS Scores &amp; Skins'!G7</f>
        <v>4</v>
      </c>
      <c r="G7" s="75">
        <f>'GROSS Scores &amp; Skins'!H7</f>
        <v>3</v>
      </c>
      <c r="H7" s="75">
        <f>'GROSS Scores &amp; Skins'!I7</f>
        <v>4</v>
      </c>
      <c r="I7" s="75">
        <f>'GROSS Scores &amp; Skins'!J7</f>
        <v>5</v>
      </c>
      <c r="J7" s="75">
        <f>'GROSS Scores &amp; Skins'!K7</f>
        <v>4</v>
      </c>
      <c r="K7" s="75">
        <f>'GROSS Scores &amp; Skins'!L7</f>
        <v>3</v>
      </c>
      <c r="L7" s="75">
        <f>'GROSS Scores &amp; Skins'!M7</f>
        <v>4</v>
      </c>
      <c r="M7" s="75">
        <f>SUM(D7:L7)</f>
        <v>36</v>
      </c>
      <c r="N7" s="75">
        <f>'GROSS Scores &amp; Skins'!O7</f>
        <v>4</v>
      </c>
      <c r="O7" s="75">
        <f>'GROSS Scores &amp; Skins'!P7</f>
        <v>4</v>
      </c>
      <c r="P7" s="75">
        <f>'GROSS Scores &amp; Skins'!Q7</f>
        <v>3</v>
      </c>
      <c r="Q7" s="75">
        <f>'GROSS Scores &amp; Skins'!R7</f>
        <v>5</v>
      </c>
      <c r="R7" s="75">
        <f>'GROSS Scores &amp; Skins'!S7</f>
        <v>4</v>
      </c>
      <c r="S7" s="75">
        <f>'GROSS Scores &amp; Skins'!T7</f>
        <v>4</v>
      </c>
      <c r="T7" s="75">
        <f>'GROSS Scores &amp; Skins'!U7</f>
        <v>5</v>
      </c>
      <c r="U7" s="75">
        <f>'GROSS Scores &amp; Skins'!V7</f>
        <v>3</v>
      </c>
      <c r="V7" s="75">
        <f>'GROSS Scores &amp; Skins'!W7</f>
        <v>4</v>
      </c>
      <c r="W7" s="75">
        <f>SUM(N7:V7)</f>
        <v>36</v>
      </c>
      <c r="X7" s="75"/>
      <c r="Y7" s="75">
        <f>M7+W7</f>
        <v>72</v>
      </c>
      <c r="Z7" s="9"/>
      <c r="AA7" s="10"/>
      <c r="AB7" s="27"/>
      <c r="AC7" s="27"/>
      <c r="AD7" s="69"/>
      <c r="AE7" s="160" t="s">
        <v>37</v>
      </c>
      <c r="AF7" s="147"/>
      <c r="AG7" s="156" t="s">
        <v>38</v>
      </c>
      <c r="AH7" s="150"/>
      <c r="AI7" s="157" t="s">
        <v>39</v>
      </c>
      <c r="AJ7" s="153"/>
      <c r="AK7" s="14"/>
      <c r="AL7" s="14"/>
      <c r="AM7" s="14"/>
    </row>
    <row r="8" spans="1:39" ht="15.75" x14ac:dyDescent="0.25">
      <c r="A8" s="73"/>
      <c r="B8" s="73"/>
      <c r="C8" s="74" t="s">
        <v>11</v>
      </c>
      <c r="D8" s="75">
        <f>'GROSS Scores &amp; Skins'!E8</f>
        <v>368</v>
      </c>
      <c r="E8" s="75">
        <f>'GROSS Scores &amp; Skins'!F8</f>
        <v>471</v>
      </c>
      <c r="F8" s="75">
        <f>'GROSS Scores &amp; Skins'!G8</f>
        <v>311</v>
      </c>
      <c r="G8" s="75">
        <f>'GROSS Scores &amp; Skins'!H8</f>
        <v>195</v>
      </c>
      <c r="H8" s="75">
        <f>'GROSS Scores &amp; Skins'!I8</f>
        <v>410</v>
      </c>
      <c r="I8" s="75">
        <f>'GROSS Scores &amp; Skins'!J8</f>
        <v>471</v>
      </c>
      <c r="J8" s="75">
        <f>'GROSS Scores &amp; Skins'!K8</f>
        <v>363</v>
      </c>
      <c r="K8" s="75">
        <f>'GROSS Scores &amp; Skins'!L8</f>
        <v>140</v>
      </c>
      <c r="L8" s="75">
        <f>'GROSS Scores &amp; Skins'!M8</f>
        <v>374</v>
      </c>
      <c r="M8" s="75">
        <f>SUM(D8:L8)</f>
        <v>3103</v>
      </c>
      <c r="N8" s="75">
        <f>'GROSS Scores &amp; Skins'!O8</f>
        <v>370</v>
      </c>
      <c r="O8" s="75">
        <f>'GROSS Scores &amp; Skins'!P8</f>
        <v>332</v>
      </c>
      <c r="P8" s="75">
        <f>'GROSS Scores &amp; Skins'!Q8</f>
        <v>113</v>
      </c>
      <c r="Q8" s="75">
        <f>'GROSS Scores &amp; Skins'!R8</f>
        <v>503</v>
      </c>
      <c r="R8" s="75">
        <f>'GROSS Scores &amp; Skins'!S8</f>
        <v>410</v>
      </c>
      <c r="S8" s="75">
        <f>'GROSS Scores &amp; Skins'!T8</f>
        <v>358</v>
      </c>
      <c r="T8" s="75">
        <f>'GROSS Scores &amp; Skins'!U8</f>
        <v>485</v>
      </c>
      <c r="U8" s="75">
        <f>'GROSS Scores &amp; Skins'!V8</f>
        <v>175</v>
      </c>
      <c r="V8" s="75">
        <f>'GROSS Scores &amp; Skins'!W8</f>
        <v>330</v>
      </c>
      <c r="W8" s="75">
        <f>SUM(N8:V8)</f>
        <v>3076</v>
      </c>
      <c r="X8" s="75"/>
      <c r="Y8" s="75">
        <f>M8+W8</f>
        <v>6179</v>
      </c>
      <c r="Z8" s="9"/>
      <c r="AA8" s="10"/>
      <c r="AB8" s="27"/>
      <c r="AC8" s="27"/>
      <c r="AD8" s="69"/>
      <c r="AE8" s="160"/>
      <c r="AF8" s="148"/>
      <c r="AG8" s="156"/>
      <c r="AH8" s="151"/>
      <c r="AI8" s="157"/>
      <c r="AJ8" s="154"/>
      <c r="AK8" s="14"/>
      <c r="AL8" s="155" t="s">
        <v>70</v>
      </c>
      <c r="AM8" s="155"/>
    </row>
    <row r="9" spans="1:39" ht="15.75" x14ac:dyDescent="0.25">
      <c r="A9" s="76" t="s">
        <v>12</v>
      </c>
      <c r="B9" s="18" t="s">
        <v>33</v>
      </c>
      <c r="C9" s="77" t="s">
        <v>13</v>
      </c>
      <c r="D9" s="18">
        <f>'GROSS Scores &amp; Skins'!E9</f>
        <v>7</v>
      </c>
      <c r="E9" s="18">
        <f>'GROSS Scores &amp; Skins'!F9</f>
        <v>3</v>
      </c>
      <c r="F9" s="18">
        <f>'GROSS Scores &amp; Skins'!G9</f>
        <v>11</v>
      </c>
      <c r="G9" s="18">
        <f>'GROSS Scores &amp; Skins'!H9</f>
        <v>15</v>
      </c>
      <c r="H9" s="18">
        <f>'GROSS Scores &amp; Skins'!I9</f>
        <v>1</v>
      </c>
      <c r="I9" s="18">
        <f>'GROSS Scores &amp; Skins'!J9</f>
        <v>13</v>
      </c>
      <c r="J9" s="18">
        <f>'GROSS Scores &amp; Skins'!K9</f>
        <v>9</v>
      </c>
      <c r="K9" s="18">
        <f>'GROSS Scores &amp; Skins'!L9</f>
        <v>17</v>
      </c>
      <c r="L9" s="18">
        <f>'GROSS Scores &amp; Skins'!M9</f>
        <v>5</v>
      </c>
      <c r="M9" s="18"/>
      <c r="N9" s="18">
        <f>'GROSS Scores &amp; Skins'!O9</f>
        <v>6</v>
      </c>
      <c r="O9" s="18">
        <f>'GROSS Scores &amp; Skins'!P9</f>
        <v>14</v>
      </c>
      <c r="P9" s="18">
        <f>'GROSS Scores &amp; Skins'!Q9</f>
        <v>16</v>
      </c>
      <c r="Q9" s="18">
        <f>'GROSS Scores &amp; Skins'!R9</f>
        <v>2</v>
      </c>
      <c r="R9" s="18">
        <f>'GROSS Scores &amp; Skins'!S9</f>
        <v>4</v>
      </c>
      <c r="S9" s="18">
        <f>'GROSS Scores &amp; Skins'!T9</f>
        <v>18</v>
      </c>
      <c r="T9" s="18">
        <f>'GROSS Scores &amp; Skins'!U9</f>
        <v>8</v>
      </c>
      <c r="U9" s="18">
        <f>'GROSS Scores &amp; Skins'!V9</f>
        <v>12</v>
      </c>
      <c r="V9" s="18">
        <f>'GROSS Scores &amp; Skins'!W9</f>
        <v>10</v>
      </c>
      <c r="W9" s="18"/>
      <c r="X9" s="18"/>
      <c r="Y9" s="18"/>
      <c r="Z9" s="11"/>
      <c r="AA9" s="12"/>
      <c r="AB9" s="27"/>
      <c r="AC9" s="27"/>
      <c r="AD9" s="69"/>
      <c r="AE9" s="18"/>
      <c r="AF9" s="18"/>
      <c r="AG9" s="18"/>
      <c r="AH9" s="18"/>
      <c r="AI9" s="18"/>
      <c r="AJ9" s="18"/>
      <c r="AK9" s="14"/>
      <c r="AL9" s="78" t="s">
        <v>66</v>
      </c>
      <c r="AM9" s="78" t="s">
        <v>67</v>
      </c>
    </row>
    <row r="10" spans="1:39" ht="15.75" x14ac:dyDescent="0.25">
      <c r="A10" s="79" t="str">
        <f>IF(ISBLANK('GROSS Scores &amp; Skins'!A10),"",'GROSS Scores &amp; Skins'!A10)</f>
        <v>Aasgaard, Jeff</v>
      </c>
      <c r="B10" s="79" t="str">
        <f>IF(ISBLANK('GROSS Scores &amp; Skins'!B10),"",'GROSS Scores &amp; Skins'!B10)</f>
        <v>A</v>
      </c>
      <c r="C10" s="80">
        <f>IF(ISBLANK('GROSS Scores &amp; Skins'!D10),"",'GROSS Scores &amp; Skins'!D10)</f>
        <v>5</v>
      </c>
      <c r="D10" s="15" t="str">
        <f>IF('GROSS Scores &amp; Skins'!E10&gt;0, 'GROSS Scores &amp; Skins'!E10-(IF(D$9&lt;=$C10, 1,0)+IF(D$9+18&lt;=$C10,1,0)),"")</f>
        <v/>
      </c>
      <c r="E10" s="15" t="str">
        <f>IF('GROSS Scores &amp; Skins'!F10&gt;0, 'GROSS Scores &amp; Skins'!F10-(IF(E$9&lt;=$C10, 1,0)+IF(E$9+18&lt;=$C10,1,0)),"")</f>
        <v/>
      </c>
      <c r="F10" s="15" t="str">
        <f>IF('GROSS Scores &amp; Skins'!G10&gt;0, 'GROSS Scores &amp; Skins'!G10-(IF(F$9&lt;=$C10, 1,0)+IF(F$9+18&lt;=$C10,1,0)),"")</f>
        <v/>
      </c>
      <c r="G10" s="15" t="str">
        <f>IF('GROSS Scores &amp; Skins'!H10&gt;0, 'GROSS Scores &amp; Skins'!H10-(IF(G$9&lt;=$C10, 1,0)+IF(G$9+18&lt;=$C10,1,0)),"")</f>
        <v/>
      </c>
      <c r="H10" s="15" t="str">
        <f>IF('GROSS Scores &amp; Skins'!I10&gt;0, 'GROSS Scores &amp; Skins'!I10-(IF(H$9&lt;=$C10, 1,0)+IF(H$9+18&lt;=$C10,1,0)),"")</f>
        <v/>
      </c>
      <c r="I10" s="15" t="str">
        <f>IF('GROSS Scores &amp; Skins'!J10&gt;0, 'GROSS Scores &amp; Skins'!J10-(IF(I$9&lt;=$C10, 1,0)+IF(I$9+18&lt;=$C10,1,0)),"")</f>
        <v/>
      </c>
      <c r="J10" s="15" t="str">
        <f>IF('GROSS Scores &amp; Skins'!K10&gt;0, 'GROSS Scores &amp; Skins'!K10-(IF(J$9&lt;=$C10, 1,0)+IF(J$9+18&lt;=$C10,1,0)),"")</f>
        <v/>
      </c>
      <c r="K10" s="15" t="str">
        <f>IF('GROSS Scores &amp; Skins'!L10&gt;0, 'GROSS Scores &amp; Skins'!L10-(IF(K$9&lt;=$C10, 1,0)+IF(K$9+18&lt;=$C10,1,0)),"")</f>
        <v/>
      </c>
      <c r="L10" s="15" t="str">
        <f>IF('GROSS Scores &amp; Skins'!M10&gt;0, 'GROSS Scores &amp; Skins'!M10-(IF(L$9&lt;=$C10, 1,0)+IF(L$9+18&lt;=$C10,1,0)),"")</f>
        <v/>
      </c>
      <c r="M10" s="19" t="str">
        <f t="shared" ref="M10" si="0">IF(SUM(D10:L10)&gt;0, SUM(D10:L10), "")</f>
        <v/>
      </c>
      <c r="N10" s="15" t="str">
        <f>IF('GROSS Scores &amp; Skins'!O10&gt;0, 'GROSS Scores &amp; Skins'!O10-(IF(N$9&lt;=$C10, 1,0)+IF(N$9+18&lt;=$C10,1,0)),"")</f>
        <v/>
      </c>
      <c r="O10" s="15" t="str">
        <f>IF('GROSS Scores &amp; Skins'!P10&gt;0, 'GROSS Scores &amp; Skins'!P10-(IF(O$9&lt;=$C10, 1,0)+IF(O$9+18&lt;=$C10,1,0)),"")</f>
        <v/>
      </c>
      <c r="P10" s="15" t="str">
        <f>IF('GROSS Scores &amp; Skins'!Q10&gt;0, 'GROSS Scores &amp; Skins'!Q10-(IF(P$9&lt;=$C10, 1,0)+IF(P$9+18&lt;=$C10,1,0)),"")</f>
        <v/>
      </c>
      <c r="Q10" s="15" t="str">
        <f>IF('GROSS Scores &amp; Skins'!R10&gt;0, 'GROSS Scores &amp; Skins'!R10-(IF(Q$9&lt;=$C10, 1,0)+IF(Q$9+18&lt;=$C10,1,0)),"")</f>
        <v/>
      </c>
      <c r="R10" s="15" t="str">
        <f>IF('GROSS Scores &amp; Skins'!S10&gt;0, 'GROSS Scores &amp; Skins'!S10-(IF(R$9&lt;=$C10, 1,0)+IF(R$9+18&lt;=$C10,1,0)),"")</f>
        <v/>
      </c>
      <c r="S10" s="15" t="str">
        <f>IF('GROSS Scores &amp; Skins'!T10&gt;0, 'GROSS Scores &amp; Skins'!T10-(IF(S$9&lt;=$C10, 1,0)+IF(S$9+18&lt;=$C10,1,0)),"")</f>
        <v/>
      </c>
      <c r="T10" s="15" t="str">
        <f>IF('GROSS Scores &amp; Skins'!U10&gt;0, 'GROSS Scores &amp; Skins'!U10-(IF(T$9&lt;=$C10, 1,0)+IF(T$9+18&lt;=$C10,1,0)),"")</f>
        <v/>
      </c>
      <c r="U10" s="15" t="str">
        <f>IF('GROSS Scores &amp; Skins'!V10&gt;0, 'GROSS Scores &amp; Skins'!V10-(IF(U$9&lt;=$C10, 1,0)+IF(U$9+18&lt;=$C10,1,0)),"")</f>
        <v/>
      </c>
      <c r="V10" s="15" t="str">
        <f>IF('GROSS Scores &amp; Skins'!W10&gt;0, 'GROSS Scores &amp; Skins'!W10-(IF(V$9&lt;=$C10, 1,0)+IF(V$9+18&lt;=$C10,1,0)),"")</f>
        <v/>
      </c>
      <c r="W10" s="19" t="str">
        <f t="shared" ref="W10" si="1">IF(SUM(N10:V10)&gt;0, SUM(N10:V10), "")</f>
        <v/>
      </c>
      <c r="X10" s="19" t="str">
        <f>IF(ISNUMBER('GROSS Scores &amp; Skins'!Y10),'GROSS Scores &amp; Skins'!Y10,"")</f>
        <v/>
      </c>
      <c r="Y10" s="20" t="str">
        <f t="shared" ref="Y10" si="2">IF(ISNUMBER(M10), X10-C10, "")</f>
        <v/>
      </c>
      <c r="Z10" s="24">
        <f t="shared" ref="Z10:Z41" si="3">SUM(IF(D$107="",0,IF(D10=D$105,1,0)),IF(E$107="",0,IF(E10=E$105,1,0)),IF(F$107="",0,IF(F10=F$105,1,0)),IF(G$107="",0,IF(G10=G$105,1,0)),IF(H$107="",0,IF(H10=H$105,1,0)),IF(I$107="",0,IF(I10=I$105,1,0)),IF(J$107="",0,IF(J10=J$105,1,0)),IF(K$107="",0,IF(K10=K$105,1,0)),IF(L$107="",0,IF(L10=L$105,1,0)),IF(N$107="",0,IF(N10=N$105,1,0)),IF(O$107="",0,IF(O10=O$105,1,0)),IF(P$107="",0,IF(P10=P$105,1,0)),IF(Q$107="",0,IF(Q10=Q$105,1,0)),IF(R$107="",0,IF(R10=R$105,1,0)),IF(S$107="",0,IF(S10=S$105,1,0)),IF(T$107="",0,IF(T10=T$105,1,0)),IF(U$107="",0,IF(U10=U$105,1,0)),IF(V$107="",0,IF(V10=V$105,1,0)))</f>
        <v>0</v>
      </c>
      <c r="AA10" s="117" t="str">
        <f t="shared" ref="AA10:AA41" si="4">IF(Z10&gt;0,ROUNDDOWN(Z10*Y$107,0),"")</f>
        <v/>
      </c>
      <c r="AB10" s="28" t="str">
        <f>IF(AND($B10="A",$D10&gt;0),X10,"")</f>
        <v/>
      </c>
      <c r="AC10" s="28" t="str">
        <f>IF(AND($B10="B",$D10&gt;0),Y10,"")</f>
        <v/>
      </c>
      <c r="AD10" s="28" t="str">
        <f>IF(AND($B10="C",$D10&gt;0),Y10,"")</f>
        <v/>
      </c>
      <c r="AE10" s="81" t="str">
        <f>IF(AB10&lt;200,RANK(AB10,$AB$10:$AB$30,1),"")</f>
        <v/>
      </c>
      <c r="AF10" s="116" t="str">
        <f t="shared" ref="AF10:AF41" ca="1" si="5">IFERROR(AVERAGE(OFFSET($AM$9,AE10,0,COUNTIF($AE$9:$AE$103,AE10))),"")</f>
        <v/>
      </c>
      <c r="AG10" s="81" t="str">
        <f t="shared" ref="AG10:AG41" si="6">IF(AC10&lt;200,RANK(AC10,$AC$10:$AC$103,1),"")</f>
        <v/>
      </c>
      <c r="AH10" s="116" t="str">
        <f t="shared" ref="AH10:AH41" ca="1" si="7">IFERROR(AVERAGE(OFFSET($AM$9,AG10,0,COUNTIF($AG$9:$AG$103,AG10))),"")</f>
        <v/>
      </c>
      <c r="AI10" s="81" t="str">
        <f t="shared" ref="AI10:AI41" si="8">IF(AD10&lt;200,RANK(AD10,$AD$10:$AD$103,1),"")</f>
        <v/>
      </c>
      <c r="AJ10" s="116" t="str">
        <f t="shared" ref="AJ10:AJ41" ca="1" si="9">IFERROR(AVERAGE(OFFSET($AM$9,AI10,0,COUNTIF($AI$9:$AI$103,AI10))),"")</f>
        <v/>
      </c>
      <c r="AK10" s="14"/>
      <c r="AL10" s="78">
        <v>1</v>
      </c>
      <c r="AM10" s="78">
        <v>25</v>
      </c>
    </row>
    <row r="11" spans="1:39" ht="15.75" x14ac:dyDescent="0.25">
      <c r="A11" s="79" t="str">
        <f>IF(ISBLANK('GROSS Scores &amp; Skins'!A11),"",'GROSS Scores &amp; Skins'!A11)</f>
        <v>Bertelsen, Jeff</v>
      </c>
      <c r="B11" s="79" t="str">
        <f>IF(ISBLANK('GROSS Scores &amp; Skins'!B11),"",'GROSS Scores &amp; Skins'!B11)</f>
        <v>A</v>
      </c>
      <c r="C11" s="80">
        <f>IF(ISBLANK('GROSS Scores &amp; Skins'!D11),"",'GROSS Scores &amp; Skins'!D11)</f>
        <v>5</v>
      </c>
      <c r="D11" s="15" t="str">
        <f>IF('GROSS Scores &amp; Skins'!E11&gt;0, 'GROSS Scores &amp; Skins'!E11-(IF(D$9&lt;=$C11, 1,0)+IF(D$9+18&lt;=$C11,1,0)),"")</f>
        <v/>
      </c>
      <c r="E11" s="15" t="str">
        <f>IF('GROSS Scores &amp; Skins'!F11&gt;0, 'GROSS Scores &amp; Skins'!F11-(IF(E$9&lt;=$C11, 1,0)+IF(E$9+18&lt;=$C11,1,0)),"")</f>
        <v/>
      </c>
      <c r="F11" s="15" t="str">
        <f>IF('GROSS Scores &amp; Skins'!G11&gt;0, 'GROSS Scores &amp; Skins'!G11-(IF(F$9&lt;=$C11, 1,0)+IF(F$9+18&lt;=$C11,1,0)),"")</f>
        <v/>
      </c>
      <c r="G11" s="15" t="str">
        <f>IF('GROSS Scores &amp; Skins'!H11&gt;0, 'GROSS Scores &amp; Skins'!H11-(IF(G$9&lt;=$C11, 1,0)+IF(G$9+18&lt;=$C11,1,0)),"")</f>
        <v/>
      </c>
      <c r="H11" s="15" t="str">
        <f>IF('GROSS Scores &amp; Skins'!I11&gt;0, 'GROSS Scores &amp; Skins'!I11-(IF(H$9&lt;=$C11, 1,0)+IF(H$9+18&lt;=$C11,1,0)),"")</f>
        <v/>
      </c>
      <c r="I11" s="15" t="str">
        <f>IF('GROSS Scores &amp; Skins'!J11&gt;0, 'GROSS Scores &amp; Skins'!J11-(IF(I$9&lt;=$C11, 1,0)+IF(I$9+18&lt;=$C11,1,0)),"")</f>
        <v/>
      </c>
      <c r="J11" s="15" t="str">
        <f>IF('GROSS Scores &amp; Skins'!K11&gt;0, 'GROSS Scores &amp; Skins'!K11-(IF(J$9&lt;=$C11, 1,0)+IF(J$9+18&lt;=$C11,1,0)),"")</f>
        <v/>
      </c>
      <c r="K11" s="15" t="str">
        <f>IF('GROSS Scores &amp; Skins'!L11&gt;0, 'GROSS Scores &amp; Skins'!L11-(IF(K$9&lt;=$C11, 1,0)+IF(K$9+18&lt;=$C11,1,0)),"")</f>
        <v/>
      </c>
      <c r="L11" s="15" t="str">
        <f>IF('GROSS Scores &amp; Skins'!M11&gt;0, 'GROSS Scores &amp; Skins'!M11-(IF(L$9&lt;=$C11, 1,0)+IF(L$9+18&lt;=$C11,1,0)),"")</f>
        <v/>
      </c>
      <c r="M11" s="19" t="str">
        <f t="shared" ref="M11:M74" si="10">IF(SUM(D11:L11)&gt;0, SUM(D11:L11), "")</f>
        <v/>
      </c>
      <c r="N11" s="15" t="str">
        <f>IF('GROSS Scores &amp; Skins'!O11&gt;0, 'GROSS Scores &amp; Skins'!O11-(IF(N$9&lt;=$C11, 1,0)+IF(N$9+18&lt;=$C11,1,0)),"")</f>
        <v/>
      </c>
      <c r="O11" s="15" t="str">
        <f>IF('GROSS Scores &amp; Skins'!P11&gt;0, 'GROSS Scores &amp; Skins'!P11-(IF(O$9&lt;=$C11, 1,0)+IF(O$9+18&lt;=$C11,1,0)),"")</f>
        <v/>
      </c>
      <c r="P11" s="15" t="str">
        <f>IF('GROSS Scores &amp; Skins'!Q11&gt;0, 'GROSS Scores &amp; Skins'!Q11-(IF(P$9&lt;=$C11, 1,0)+IF(P$9+18&lt;=$C11,1,0)),"")</f>
        <v/>
      </c>
      <c r="Q11" s="15" t="str">
        <f>IF('GROSS Scores &amp; Skins'!R11&gt;0, 'GROSS Scores &amp; Skins'!R11-(IF(Q$9&lt;=$C11, 1,0)+IF(Q$9+18&lt;=$C11,1,0)),"")</f>
        <v/>
      </c>
      <c r="R11" s="15" t="str">
        <f>IF('GROSS Scores &amp; Skins'!S11&gt;0, 'GROSS Scores &amp; Skins'!S11-(IF(R$9&lt;=$C11, 1,0)+IF(R$9+18&lt;=$C11,1,0)),"")</f>
        <v/>
      </c>
      <c r="S11" s="15" t="str">
        <f>IF('GROSS Scores &amp; Skins'!T11&gt;0, 'GROSS Scores &amp; Skins'!T11-(IF(S$9&lt;=$C11, 1,0)+IF(S$9+18&lt;=$C11,1,0)),"")</f>
        <v/>
      </c>
      <c r="T11" s="15" t="str">
        <f>IF('GROSS Scores &amp; Skins'!U11&gt;0, 'GROSS Scores &amp; Skins'!U11-(IF(T$9&lt;=$C11, 1,0)+IF(T$9+18&lt;=$C11,1,0)),"")</f>
        <v/>
      </c>
      <c r="U11" s="15" t="str">
        <f>IF('GROSS Scores &amp; Skins'!V11&gt;0, 'GROSS Scores &amp; Skins'!V11-(IF(U$9&lt;=$C11, 1,0)+IF(U$9+18&lt;=$C11,1,0)),"")</f>
        <v/>
      </c>
      <c r="V11" s="15" t="str">
        <f>IF('GROSS Scores &amp; Skins'!W11&gt;0, 'GROSS Scores &amp; Skins'!W11-(IF(V$9&lt;=$C11, 1,0)+IF(V$9+18&lt;=$C11,1,0)),"")</f>
        <v/>
      </c>
      <c r="W11" s="19" t="str">
        <f t="shared" ref="W11:W74" si="11">IF(SUM(N11:V11)&gt;0, SUM(N11:V11), "")</f>
        <v/>
      </c>
      <c r="X11" s="19" t="str">
        <f>IF(ISNUMBER('GROSS Scores &amp; Skins'!Y11),'GROSS Scores &amp; Skins'!Y11,"")</f>
        <v/>
      </c>
      <c r="Y11" s="20" t="str">
        <f t="shared" ref="Y11:Y74" si="12">IF(ISNUMBER(M11), X11-C11, "")</f>
        <v/>
      </c>
      <c r="Z11" s="24">
        <f t="shared" si="3"/>
        <v>0</v>
      </c>
      <c r="AA11" s="117" t="str">
        <f t="shared" si="4"/>
        <v/>
      </c>
      <c r="AB11" s="28" t="str">
        <f t="shared" ref="AB11:AB74" si="13">IF(AND($B11="A",$D11&gt;0),X11,"")</f>
        <v/>
      </c>
      <c r="AC11" s="28" t="str">
        <f t="shared" ref="AC11:AC74" si="14">IF(AND($B11="B",$D11&gt;0),Y11,"")</f>
        <v/>
      </c>
      <c r="AD11" s="28" t="str">
        <f t="shared" ref="AD11:AD74" si="15">IF(AND($B11="C",$D11&gt;0),Y11,"")</f>
        <v/>
      </c>
      <c r="AE11" s="81" t="str">
        <f t="shared" ref="AE11:AE29" si="16">IF(AB11&lt;200,RANK(AB11,$AB$10:$AB$30,1),"")</f>
        <v/>
      </c>
      <c r="AF11" s="116" t="str">
        <f t="shared" ca="1" si="5"/>
        <v/>
      </c>
      <c r="AG11" s="81" t="str">
        <f t="shared" si="6"/>
        <v/>
      </c>
      <c r="AH11" s="116" t="str">
        <f t="shared" ca="1" si="7"/>
        <v/>
      </c>
      <c r="AI11" s="81" t="str">
        <f t="shared" si="8"/>
        <v/>
      </c>
      <c r="AJ11" s="116" t="str">
        <f t="shared" ca="1" si="9"/>
        <v/>
      </c>
      <c r="AK11" s="14"/>
      <c r="AL11" s="78">
        <v>2</v>
      </c>
      <c r="AM11" s="78">
        <v>15</v>
      </c>
    </row>
    <row r="12" spans="1:39" ht="15.75" x14ac:dyDescent="0.25">
      <c r="A12" s="79" t="str">
        <f>IF(ISBLANK('GROSS Scores &amp; Skins'!A12),"",'GROSS Scores &amp; Skins'!A12)</f>
        <v>Bock, James</v>
      </c>
      <c r="B12" s="79" t="str">
        <f>IF(ISBLANK('GROSS Scores &amp; Skins'!B12),"",'GROSS Scores &amp; Skins'!B12)</f>
        <v>A</v>
      </c>
      <c r="C12" s="80">
        <f>IF(ISBLANK('GROSS Scores &amp; Skins'!D12),"",'GROSS Scores &amp; Skins'!D12)</f>
        <v>2</v>
      </c>
      <c r="D12" s="15">
        <f>IF('GROSS Scores &amp; Skins'!E12&gt;0, 'GROSS Scores &amp; Skins'!E12-(IF(D$9&lt;=$C12, 1,0)+IF(D$9+18&lt;=$C12,1,0)),"")</f>
        <v>5</v>
      </c>
      <c r="E12" s="15">
        <f>IF('GROSS Scores &amp; Skins'!F12&gt;0, 'GROSS Scores &amp; Skins'!F12-(IF(E$9&lt;=$C12, 1,0)+IF(E$9+18&lt;=$C12,1,0)),"")</f>
        <v>5</v>
      </c>
      <c r="F12" s="15">
        <f>IF('GROSS Scores &amp; Skins'!G12&gt;0, 'GROSS Scores &amp; Skins'!G12-(IF(F$9&lt;=$C12, 1,0)+IF(F$9+18&lt;=$C12,1,0)),"")</f>
        <v>4</v>
      </c>
      <c r="G12" s="15">
        <f>IF('GROSS Scores &amp; Skins'!H12&gt;0, 'GROSS Scores &amp; Skins'!H12-(IF(G$9&lt;=$C12, 1,0)+IF(G$9+18&lt;=$C12,1,0)),"")</f>
        <v>4</v>
      </c>
      <c r="H12" s="15">
        <f>IF('GROSS Scores &amp; Skins'!I12&gt;0, 'GROSS Scores &amp; Skins'!I12-(IF(H$9&lt;=$C12, 1,0)+IF(H$9+18&lt;=$C12,1,0)),"")</f>
        <v>3</v>
      </c>
      <c r="I12" s="15">
        <f>IF('GROSS Scores &amp; Skins'!J12&gt;0, 'GROSS Scores &amp; Skins'!J12-(IF(I$9&lt;=$C12, 1,0)+IF(I$9+18&lt;=$C12,1,0)),"")</f>
        <v>5</v>
      </c>
      <c r="J12" s="15">
        <f>IF('GROSS Scores &amp; Skins'!K12&gt;0, 'GROSS Scores &amp; Skins'!K12-(IF(J$9&lt;=$C12, 1,0)+IF(J$9+18&lt;=$C12,1,0)),"")</f>
        <v>5</v>
      </c>
      <c r="K12" s="15">
        <f>IF('GROSS Scores &amp; Skins'!L12&gt;0, 'GROSS Scores &amp; Skins'!L12-(IF(K$9&lt;=$C12, 1,0)+IF(K$9+18&lt;=$C12,1,0)),"")</f>
        <v>3</v>
      </c>
      <c r="L12" s="15">
        <f>IF('GROSS Scores &amp; Skins'!M12&gt;0, 'GROSS Scores &amp; Skins'!M12-(IF(L$9&lt;=$C12, 1,0)+IF(L$9+18&lt;=$C12,1,0)),"")</f>
        <v>6</v>
      </c>
      <c r="M12" s="19">
        <f t="shared" si="10"/>
        <v>40</v>
      </c>
      <c r="N12" s="15">
        <f>IF('GROSS Scores &amp; Skins'!O12&gt;0, 'GROSS Scores &amp; Skins'!O12-(IF(N$9&lt;=$C12, 1,0)+IF(N$9+18&lt;=$C12,1,0)),"")</f>
        <v>4</v>
      </c>
      <c r="O12" s="15">
        <f>IF('GROSS Scores &amp; Skins'!P12&gt;0, 'GROSS Scores &amp; Skins'!P12-(IF(O$9&lt;=$C12, 1,0)+IF(O$9+18&lt;=$C12,1,0)),"")</f>
        <v>6</v>
      </c>
      <c r="P12" s="15">
        <f>IF('GROSS Scores &amp; Skins'!Q12&gt;0, 'GROSS Scores &amp; Skins'!Q12-(IF(P$9&lt;=$C12, 1,0)+IF(P$9+18&lt;=$C12,1,0)),"")</f>
        <v>4</v>
      </c>
      <c r="Q12" s="15">
        <f>IF('GROSS Scores &amp; Skins'!R12&gt;0, 'GROSS Scores &amp; Skins'!R12-(IF(Q$9&lt;=$C12, 1,0)+IF(Q$9+18&lt;=$C12,1,0)),"")</f>
        <v>5</v>
      </c>
      <c r="R12" s="15">
        <f>IF('GROSS Scores &amp; Skins'!S12&gt;0, 'GROSS Scores &amp; Skins'!S12-(IF(R$9&lt;=$C12, 1,0)+IF(R$9+18&lt;=$C12,1,0)),"")</f>
        <v>5</v>
      </c>
      <c r="S12" s="15">
        <f>IF('GROSS Scores &amp; Skins'!T12&gt;0, 'GROSS Scores &amp; Skins'!T12-(IF(S$9&lt;=$C12, 1,0)+IF(S$9+18&lt;=$C12,1,0)),"")</f>
        <v>4</v>
      </c>
      <c r="T12" s="15">
        <f>IF('GROSS Scores &amp; Skins'!U12&gt;0, 'GROSS Scores &amp; Skins'!U12-(IF(T$9&lt;=$C12, 1,0)+IF(T$9+18&lt;=$C12,1,0)),"")</f>
        <v>6</v>
      </c>
      <c r="U12" s="15">
        <f>IF('GROSS Scores &amp; Skins'!V12&gt;0, 'GROSS Scores &amp; Skins'!V12-(IF(U$9&lt;=$C12, 1,0)+IF(U$9+18&lt;=$C12,1,0)),"")</f>
        <v>4</v>
      </c>
      <c r="V12" s="15">
        <f>IF('GROSS Scores &amp; Skins'!W12&gt;0, 'GROSS Scores &amp; Skins'!W12-(IF(V$9&lt;=$C12, 1,0)+IF(V$9+18&lt;=$C12,1,0)),"")</f>
        <v>4</v>
      </c>
      <c r="W12" s="19">
        <f t="shared" si="11"/>
        <v>42</v>
      </c>
      <c r="X12" s="19">
        <f>IF(ISNUMBER('GROSS Scores &amp; Skins'!Y12),'GROSS Scores &amp; Skins'!Y12,"")</f>
        <v>84</v>
      </c>
      <c r="Y12" s="20">
        <f t="shared" si="12"/>
        <v>82</v>
      </c>
      <c r="Z12" s="24">
        <f t="shared" si="3"/>
        <v>0</v>
      </c>
      <c r="AA12" s="117" t="str">
        <f t="shared" si="4"/>
        <v/>
      </c>
      <c r="AB12" s="28">
        <f t="shared" si="13"/>
        <v>84</v>
      </c>
      <c r="AC12" s="28" t="str">
        <f t="shared" si="14"/>
        <v/>
      </c>
      <c r="AD12" s="28" t="str">
        <f t="shared" si="15"/>
        <v/>
      </c>
      <c r="AE12" s="81">
        <f t="shared" si="16"/>
        <v>3</v>
      </c>
      <c r="AF12" s="116">
        <f t="shared" ca="1" si="5"/>
        <v>10</v>
      </c>
      <c r="AG12" s="81" t="str">
        <f t="shared" si="6"/>
        <v/>
      </c>
      <c r="AH12" s="116" t="str">
        <f t="shared" ca="1" si="7"/>
        <v/>
      </c>
      <c r="AI12" s="81" t="str">
        <f t="shared" si="8"/>
        <v/>
      </c>
      <c r="AJ12" s="116" t="str">
        <f t="shared" ca="1" si="9"/>
        <v/>
      </c>
      <c r="AK12" s="14"/>
      <c r="AL12" s="78">
        <v>3</v>
      </c>
      <c r="AM12" s="78">
        <v>10</v>
      </c>
    </row>
    <row r="13" spans="1:39" ht="15.75" x14ac:dyDescent="0.25">
      <c r="A13" s="79" t="str">
        <f>IF(ISBLANK('GROSS Scores &amp; Skins'!A13),"",'GROSS Scores &amp; Skins'!A13)</f>
        <v>Commers, Paul</v>
      </c>
      <c r="B13" s="79" t="str">
        <f>IF(ISBLANK('GROSS Scores &amp; Skins'!B13),"",'GROSS Scores &amp; Skins'!B13)</f>
        <v>A</v>
      </c>
      <c r="C13" s="80">
        <f>IF(ISBLANK('GROSS Scores &amp; Skins'!D13),"",'GROSS Scores &amp; Skins'!D13)</f>
        <v>6</v>
      </c>
      <c r="D13" s="15" t="str">
        <f>IF('GROSS Scores &amp; Skins'!E13&gt;0, 'GROSS Scores &amp; Skins'!E13-(IF(D$9&lt;=$C13, 1,0)+IF(D$9+18&lt;=$C13,1,0)),"")</f>
        <v/>
      </c>
      <c r="E13" s="15" t="str">
        <f>IF('GROSS Scores &amp; Skins'!F13&gt;0, 'GROSS Scores &amp; Skins'!F13-(IF(E$9&lt;=$C13, 1,0)+IF(E$9+18&lt;=$C13,1,0)),"")</f>
        <v/>
      </c>
      <c r="F13" s="15" t="str">
        <f>IF('GROSS Scores &amp; Skins'!G13&gt;0, 'GROSS Scores &amp; Skins'!G13-(IF(F$9&lt;=$C13, 1,0)+IF(F$9+18&lt;=$C13,1,0)),"")</f>
        <v/>
      </c>
      <c r="G13" s="15" t="str">
        <f>IF('GROSS Scores &amp; Skins'!H13&gt;0, 'GROSS Scores &amp; Skins'!H13-(IF(G$9&lt;=$C13, 1,0)+IF(G$9+18&lt;=$C13,1,0)),"")</f>
        <v/>
      </c>
      <c r="H13" s="15" t="str">
        <f>IF('GROSS Scores &amp; Skins'!I13&gt;0, 'GROSS Scores &amp; Skins'!I13-(IF(H$9&lt;=$C13, 1,0)+IF(H$9+18&lt;=$C13,1,0)),"")</f>
        <v/>
      </c>
      <c r="I13" s="15" t="str">
        <f>IF('GROSS Scores &amp; Skins'!J13&gt;0, 'GROSS Scores &amp; Skins'!J13-(IF(I$9&lt;=$C13, 1,0)+IF(I$9+18&lt;=$C13,1,0)),"")</f>
        <v/>
      </c>
      <c r="J13" s="15" t="str">
        <f>IF('GROSS Scores &amp; Skins'!K13&gt;0, 'GROSS Scores &amp; Skins'!K13-(IF(J$9&lt;=$C13, 1,0)+IF(J$9+18&lt;=$C13,1,0)),"")</f>
        <v/>
      </c>
      <c r="K13" s="15" t="str">
        <f>IF('GROSS Scores &amp; Skins'!L13&gt;0, 'GROSS Scores &amp; Skins'!L13-(IF(K$9&lt;=$C13, 1,0)+IF(K$9+18&lt;=$C13,1,0)),"")</f>
        <v/>
      </c>
      <c r="L13" s="15" t="str">
        <f>IF('GROSS Scores &amp; Skins'!M13&gt;0, 'GROSS Scores &amp; Skins'!M13-(IF(L$9&lt;=$C13, 1,0)+IF(L$9+18&lt;=$C13,1,0)),"")</f>
        <v/>
      </c>
      <c r="M13" s="19" t="str">
        <f t="shared" si="10"/>
        <v/>
      </c>
      <c r="N13" s="15" t="str">
        <f>IF('GROSS Scores &amp; Skins'!O13&gt;0, 'GROSS Scores &amp; Skins'!O13-(IF(N$9&lt;=$C13, 1,0)+IF(N$9+18&lt;=$C13,1,0)),"")</f>
        <v/>
      </c>
      <c r="O13" s="15" t="str">
        <f>IF('GROSS Scores &amp; Skins'!P13&gt;0, 'GROSS Scores &amp; Skins'!P13-(IF(O$9&lt;=$C13, 1,0)+IF(O$9+18&lt;=$C13,1,0)),"")</f>
        <v/>
      </c>
      <c r="P13" s="15" t="str">
        <f>IF('GROSS Scores &amp; Skins'!Q13&gt;0, 'GROSS Scores &amp; Skins'!Q13-(IF(P$9&lt;=$C13, 1,0)+IF(P$9+18&lt;=$C13,1,0)),"")</f>
        <v/>
      </c>
      <c r="Q13" s="15" t="str">
        <f>IF('GROSS Scores &amp; Skins'!R13&gt;0, 'GROSS Scores &amp; Skins'!R13-(IF(Q$9&lt;=$C13, 1,0)+IF(Q$9+18&lt;=$C13,1,0)),"")</f>
        <v/>
      </c>
      <c r="R13" s="15" t="str">
        <f>IF('GROSS Scores &amp; Skins'!S13&gt;0, 'GROSS Scores &amp; Skins'!S13-(IF(R$9&lt;=$C13, 1,0)+IF(R$9+18&lt;=$C13,1,0)),"")</f>
        <v/>
      </c>
      <c r="S13" s="15" t="str">
        <f>IF('GROSS Scores &amp; Skins'!T13&gt;0, 'GROSS Scores &amp; Skins'!T13-(IF(S$9&lt;=$C13, 1,0)+IF(S$9+18&lt;=$C13,1,0)),"")</f>
        <v/>
      </c>
      <c r="T13" s="15" t="str">
        <f>IF('GROSS Scores &amp; Skins'!U13&gt;0, 'GROSS Scores &amp; Skins'!U13-(IF(T$9&lt;=$C13, 1,0)+IF(T$9+18&lt;=$C13,1,0)),"")</f>
        <v/>
      </c>
      <c r="U13" s="15" t="str">
        <f>IF('GROSS Scores &amp; Skins'!V13&gt;0, 'GROSS Scores &amp; Skins'!V13-(IF(U$9&lt;=$C13, 1,0)+IF(U$9+18&lt;=$C13,1,0)),"")</f>
        <v/>
      </c>
      <c r="V13" s="15" t="str">
        <f>IF('GROSS Scores &amp; Skins'!W13&gt;0, 'GROSS Scores &amp; Skins'!W13-(IF(V$9&lt;=$C13, 1,0)+IF(V$9+18&lt;=$C13,1,0)),"")</f>
        <v/>
      </c>
      <c r="W13" s="19" t="str">
        <f t="shared" si="11"/>
        <v/>
      </c>
      <c r="X13" s="19" t="str">
        <f>IF(ISNUMBER('GROSS Scores &amp; Skins'!Y13),'GROSS Scores &amp; Skins'!Y13,"")</f>
        <v/>
      </c>
      <c r="Y13" s="20" t="str">
        <f t="shared" si="12"/>
        <v/>
      </c>
      <c r="Z13" s="24">
        <f t="shared" si="3"/>
        <v>0</v>
      </c>
      <c r="AA13" s="117" t="str">
        <f t="shared" si="4"/>
        <v/>
      </c>
      <c r="AB13" s="28" t="str">
        <f t="shared" si="13"/>
        <v/>
      </c>
      <c r="AC13" s="28" t="str">
        <f t="shared" si="14"/>
        <v/>
      </c>
      <c r="AD13" s="28" t="str">
        <f t="shared" si="15"/>
        <v/>
      </c>
      <c r="AE13" s="81" t="str">
        <f t="shared" si="16"/>
        <v/>
      </c>
      <c r="AF13" s="116" t="str">
        <f t="shared" ca="1" si="5"/>
        <v/>
      </c>
      <c r="AG13" s="81" t="str">
        <f t="shared" si="6"/>
        <v/>
      </c>
      <c r="AH13" s="116" t="str">
        <f t="shared" ca="1" si="7"/>
        <v/>
      </c>
      <c r="AI13" s="81" t="str">
        <f t="shared" si="8"/>
        <v/>
      </c>
      <c r="AJ13" s="116" t="str">
        <f t="shared" ca="1" si="9"/>
        <v/>
      </c>
      <c r="AK13" s="14"/>
      <c r="AL13" s="78">
        <v>4</v>
      </c>
      <c r="AM13" s="78">
        <v>5</v>
      </c>
    </row>
    <row r="14" spans="1:39" ht="15.75" x14ac:dyDescent="0.25">
      <c r="A14" s="79" t="str">
        <f>IF(ISBLANK('GROSS Scores &amp; Skins'!A14),"",'GROSS Scores &amp; Skins'!A14)</f>
        <v>Gergen, Nick</v>
      </c>
      <c r="B14" s="79" t="str">
        <f>IF(ISBLANK('GROSS Scores &amp; Skins'!B14),"",'GROSS Scores &amp; Skins'!B14)</f>
        <v>A</v>
      </c>
      <c r="C14" s="80">
        <f>IF(ISBLANK('GROSS Scores &amp; Skins'!D14),"",'GROSS Scores &amp; Skins'!D14)</f>
        <v>3</v>
      </c>
      <c r="D14" s="15" t="str">
        <f>IF('GROSS Scores &amp; Skins'!E14&gt;0, 'GROSS Scores &amp; Skins'!E14-(IF(D$9&lt;=$C14, 1,0)+IF(D$9+18&lt;=$C14,1,0)),"")</f>
        <v/>
      </c>
      <c r="E14" s="15" t="str">
        <f>IF('GROSS Scores &amp; Skins'!F14&gt;0, 'GROSS Scores &amp; Skins'!F14-(IF(E$9&lt;=$C14, 1,0)+IF(E$9+18&lt;=$C14,1,0)),"")</f>
        <v/>
      </c>
      <c r="F14" s="15" t="str">
        <f>IF('GROSS Scores &amp; Skins'!G14&gt;0, 'GROSS Scores &amp; Skins'!G14-(IF(F$9&lt;=$C14, 1,0)+IF(F$9+18&lt;=$C14,1,0)),"")</f>
        <v/>
      </c>
      <c r="G14" s="15" t="str">
        <f>IF('GROSS Scores &amp; Skins'!H14&gt;0, 'GROSS Scores &amp; Skins'!H14-(IF(G$9&lt;=$C14, 1,0)+IF(G$9+18&lt;=$C14,1,0)),"")</f>
        <v/>
      </c>
      <c r="H14" s="15" t="str">
        <f>IF('GROSS Scores &amp; Skins'!I14&gt;0, 'GROSS Scores &amp; Skins'!I14-(IF(H$9&lt;=$C14, 1,0)+IF(H$9+18&lt;=$C14,1,0)),"")</f>
        <v/>
      </c>
      <c r="I14" s="15" t="str">
        <f>IF('GROSS Scores &amp; Skins'!J14&gt;0, 'GROSS Scores &amp; Skins'!J14-(IF(I$9&lt;=$C14, 1,0)+IF(I$9+18&lt;=$C14,1,0)),"")</f>
        <v/>
      </c>
      <c r="J14" s="15" t="str">
        <f>IF('GROSS Scores &amp; Skins'!K14&gt;0, 'GROSS Scores &amp; Skins'!K14-(IF(J$9&lt;=$C14, 1,0)+IF(J$9+18&lt;=$C14,1,0)),"")</f>
        <v/>
      </c>
      <c r="K14" s="15" t="str">
        <f>IF('GROSS Scores &amp; Skins'!L14&gt;0, 'GROSS Scores &amp; Skins'!L14-(IF(K$9&lt;=$C14, 1,0)+IF(K$9+18&lt;=$C14,1,0)),"")</f>
        <v/>
      </c>
      <c r="L14" s="15" t="str">
        <f>IF('GROSS Scores &amp; Skins'!M14&gt;0, 'GROSS Scores &amp; Skins'!M14-(IF(L$9&lt;=$C14, 1,0)+IF(L$9+18&lt;=$C14,1,0)),"")</f>
        <v/>
      </c>
      <c r="M14" s="19" t="str">
        <f t="shared" si="10"/>
        <v/>
      </c>
      <c r="N14" s="15" t="str">
        <f>IF('GROSS Scores &amp; Skins'!O14&gt;0, 'GROSS Scores &amp; Skins'!O14-(IF(N$9&lt;=$C14, 1,0)+IF(N$9+18&lt;=$C14,1,0)),"")</f>
        <v/>
      </c>
      <c r="O14" s="15" t="str">
        <f>IF('GROSS Scores &amp; Skins'!P14&gt;0, 'GROSS Scores &amp; Skins'!P14-(IF(O$9&lt;=$C14, 1,0)+IF(O$9+18&lt;=$C14,1,0)),"")</f>
        <v/>
      </c>
      <c r="P14" s="15" t="str">
        <f>IF('GROSS Scores &amp; Skins'!Q14&gt;0, 'GROSS Scores &amp; Skins'!Q14-(IF(P$9&lt;=$C14, 1,0)+IF(P$9+18&lt;=$C14,1,0)),"")</f>
        <v/>
      </c>
      <c r="Q14" s="15" t="str">
        <f>IF('GROSS Scores &amp; Skins'!R14&gt;0, 'GROSS Scores &amp; Skins'!R14-(IF(Q$9&lt;=$C14, 1,0)+IF(Q$9+18&lt;=$C14,1,0)),"")</f>
        <v/>
      </c>
      <c r="R14" s="15" t="str">
        <f>IF('GROSS Scores &amp; Skins'!S14&gt;0, 'GROSS Scores &amp; Skins'!S14-(IF(R$9&lt;=$C14, 1,0)+IF(R$9+18&lt;=$C14,1,0)),"")</f>
        <v/>
      </c>
      <c r="S14" s="15" t="str">
        <f>IF('GROSS Scores &amp; Skins'!T14&gt;0, 'GROSS Scores &amp; Skins'!T14-(IF(S$9&lt;=$C14, 1,0)+IF(S$9+18&lt;=$C14,1,0)),"")</f>
        <v/>
      </c>
      <c r="T14" s="15" t="str">
        <f>IF('GROSS Scores &amp; Skins'!U14&gt;0, 'GROSS Scores &amp; Skins'!U14-(IF(T$9&lt;=$C14, 1,0)+IF(T$9+18&lt;=$C14,1,0)),"")</f>
        <v/>
      </c>
      <c r="U14" s="15" t="str">
        <f>IF('GROSS Scores &amp; Skins'!V14&gt;0, 'GROSS Scores &amp; Skins'!V14-(IF(U$9&lt;=$C14, 1,0)+IF(U$9+18&lt;=$C14,1,0)),"")</f>
        <v/>
      </c>
      <c r="V14" s="15" t="str">
        <f>IF('GROSS Scores &amp; Skins'!W14&gt;0, 'GROSS Scores &amp; Skins'!W14-(IF(V$9&lt;=$C14, 1,0)+IF(V$9+18&lt;=$C14,1,0)),"")</f>
        <v/>
      </c>
      <c r="W14" s="19" t="str">
        <f t="shared" si="11"/>
        <v/>
      </c>
      <c r="X14" s="19" t="str">
        <f>IF(ISNUMBER('GROSS Scores &amp; Skins'!Y14),'GROSS Scores &amp; Skins'!Y14,"")</f>
        <v/>
      </c>
      <c r="Y14" s="20" t="str">
        <f t="shared" si="12"/>
        <v/>
      </c>
      <c r="Z14" s="24">
        <f t="shared" si="3"/>
        <v>0</v>
      </c>
      <c r="AA14" s="117" t="str">
        <f t="shared" si="4"/>
        <v/>
      </c>
      <c r="AB14" s="28" t="str">
        <f t="shared" si="13"/>
        <v/>
      </c>
      <c r="AC14" s="28" t="str">
        <f t="shared" si="14"/>
        <v/>
      </c>
      <c r="AD14" s="28" t="str">
        <f t="shared" si="15"/>
        <v/>
      </c>
      <c r="AE14" s="81" t="str">
        <f t="shared" si="16"/>
        <v/>
      </c>
      <c r="AF14" s="116" t="str">
        <f t="shared" ca="1" si="5"/>
        <v/>
      </c>
      <c r="AG14" s="81" t="str">
        <f t="shared" si="6"/>
        <v/>
      </c>
      <c r="AH14" s="116" t="str">
        <f t="shared" ca="1" si="7"/>
        <v/>
      </c>
      <c r="AI14" s="81" t="str">
        <f t="shared" si="8"/>
        <v/>
      </c>
      <c r="AJ14" s="116" t="str">
        <f t="shared" ca="1" si="9"/>
        <v/>
      </c>
      <c r="AK14" s="14"/>
      <c r="AL14" s="78">
        <v>5</v>
      </c>
      <c r="AM14" s="78">
        <v>3</v>
      </c>
    </row>
    <row r="15" spans="1:39" ht="15.75" x14ac:dyDescent="0.25">
      <c r="A15" s="79" t="str">
        <f>IF(ISBLANK('GROSS Scores &amp; Skins'!A15),"",'GROSS Scores &amp; Skins'!A15)</f>
        <v>Gunderson, AJ</v>
      </c>
      <c r="B15" s="79" t="str">
        <f>IF(ISBLANK('GROSS Scores &amp; Skins'!B15),"",'GROSS Scores &amp; Skins'!B15)</f>
        <v>A</v>
      </c>
      <c r="C15" s="80">
        <f>IF(ISBLANK('GROSS Scores &amp; Skins'!D15),"",'GROSS Scores &amp; Skins'!D15)</f>
        <v>6</v>
      </c>
      <c r="D15" s="15" t="str">
        <f>IF('GROSS Scores &amp; Skins'!E15&gt;0, 'GROSS Scores &amp; Skins'!E15-(IF(D$9&lt;=$C15, 1,0)+IF(D$9+18&lt;=$C15,1,0)),"")</f>
        <v/>
      </c>
      <c r="E15" s="15" t="str">
        <f>IF('GROSS Scores &amp; Skins'!F15&gt;0, 'GROSS Scores &amp; Skins'!F15-(IF(E$9&lt;=$C15, 1,0)+IF(E$9+18&lt;=$C15,1,0)),"")</f>
        <v/>
      </c>
      <c r="F15" s="15" t="str">
        <f>IF('GROSS Scores &amp; Skins'!G15&gt;0, 'GROSS Scores &amp; Skins'!G15-(IF(F$9&lt;=$C15, 1,0)+IF(F$9+18&lt;=$C15,1,0)),"")</f>
        <v/>
      </c>
      <c r="G15" s="15" t="str">
        <f>IF('GROSS Scores &amp; Skins'!H15&gt;0, 'GROSS Scores &amp; Skins'!H15-(IF(G$9&lt;=$C15, 1,0)+IF(G$9+18&lt;=$C15,1,0)),"")</f>
        <v/>
      </c>
      <c r="H15" s="15" t="str">
        <f>IF('GROSS Scores &amp; Skins'!I15&gt;0, 'GROSS Scores &amp; Skins'!I15-(IF(H$9&lt;=$C15, 1,0)+IF(H$9+18&lt;=$C15,1,0)),"")</f>
        <v/>
      </c>
      <c r="I15" s="15" t="str">
        <f>IF('GROSS Scores &amp; Skins'!J15&gt;0, 'GROSS Scores &amp; Skins'!J15-(IF(I$9&lt;=$C15, 1,0)+IF(I$9+18&lt;=$C15,1,0)),"")</f>
        <v/>
      </c>
      <c r="J15" s="15" t="str">
        <f>IF('GROSS Scores &amp; Skins'!K15&gt;0, 'GROSS Scores &amp; Skins'!K15-(IF(J$9&lt;=$C15, 1,0)+IF(J$9+18&lt;=$C15,1,0)),"")</f>
        <v/>
      </c>
      <c r="K15" s="15" t="str">
        <f>IF('GROSS Scores &amp; Skins'!L15&gt;0, 'GROSS Scores &amp; Skins'!L15-(IF(K$9&lt;=$C15, 1,0)+IF(K$9+18&lt;=$C15,1,0)),"")</f>
        <v/>
      </c>
      <c r="L15" s="15" t="str">
        <f>IF('GROSS Scores &amp; Skins'!M15&gt;0, 'GROSS Scores &amp; Skins'!M15-(IF(L$9&lt;=$C15, 1,0)+IF(L$9+18&lt;=$C15,1,0)),"")</f>
        <v/>
      </c>
      <c r="M15" s="19" t="str">
        <f t="shared" si="10"/>
        <v/>
      </c>
      <c r="N15" s="15" t="str">
        <f>IF('GROSS Scores &amp; Skins'!O15&gt;0, 'GROSS Scores &amp; Skins'!O15-(IF(N$9&lt;=$C15, 1,0)+IF(N$9+18&lt;=$C15,1,0)),"")</f>
        <v/>
      </c>
      <c r="O15" s="15" t="str">
        <f>IF('GROSS Scores &amp; Skins'!P15&gt;0, 'GROSS Scores &amp; Skins'!P15-(IF(O$9&lt;=$C15, 1,0)+IF(O$9+18&lt;=$C15,1,0)),"")</f>
        <v/>
      </c>
      <c r="P15" s="15" t="str">
        <f>IF('GROSS Scores &amp; Skins'!Q15&gt;0, 'GROSS Scores &amp; Skins'!Q15-(IF(P$9&lt;=$C15, 1,0)+IF(P$9+18&lt;=$C15,1,0)),"")</f>
        <v/>
      </c>
      <c r="Q15" s="15" t="str">
        <f>IF('GROSS Scores &amp; Skins'!R15&gt;0, 'GROSS Scores &amp; Skins'!R15-(IF(Q$9&lt;=$C15, 1,0)+IF(Q$9+18&lt;=$C15,1,0)),"")</f>
        <v/>
      </c>
      <c r="R15" s="15" t="str">
        <f>IF('GROSS Scores &amp; Skins'!S15&gt;0, 'GROSS Scores &amp; Skins'!S15-(IF(R$9&lt;=$C15, 1,0)+IF(R$9+18&lt;=$C15,1,0)),"")</f>
        <v/>
      </c>
      <c r="S15" s="15" t="str">
        <f>IF('GROSS Scores &amp; Skins'!T15&gt;0, 'GROSS Scores &amp; Skins'!T15-(IF(S$9&lt;=$C15, 1,0)+IF(S$9+18&lt;=$C15,1,0)),"")</f>
        <v/>
      </c>
      <c r="T15" s="15" t="str">
        <f>IF('GROSS Scores &amp; Skins'!U15&gt;0, 'GROSS Scores &amp; Skins'!U15-(IF(T$9&lt;=$C15, 1,0)+IF(T$9+18&lt;=$C15,1,0)),"")</f>
        <v/>
      </c>
      <c r="U15" s="15" t="str">
        <f>IF('GROSS Scores &amp; Skins'!V15&gt;0, 'GROSS Scores &amp; Skins'!V15-(IF(U$9&lt;=$C15, 1,0)+IF(U$9+18&lt;=$C15,1,0)),"")</f>
        <v/>
      </c>
      <c r="V15" s="15" t="str">
        <f>IF('GROSS Scores &amp; Skins'!W15&gt;0, 'GROSS Scores &amp; Skins'!W15-(IF(V$9&lt;=$C15, 1,0)+IF(V$9+18&lt;=$C15,1,0)),"")</f>
        <v/>
      </c>
      <c r="W15" s="19" t="str">
        <f t="shared" si="11"/>
        <v/>
      </c>
      <c r="X15" s="19" t="str">
        <f>IF(ISNUMBER('GROSS Scores &amp; Skins'!Y15),'GROSS Scores &amp; Skins'!Y15,"")</f>
        <v/>
      </c>
      <c r="Y15" s="20" t="str">
        <f t="shared" si="12"/>
        <v/>
      </c>
      <c r="Z15" s="24">
        <f t="shared" si="3"/>
        <v>0</v>
      </c>
      <c r="AA15" s="117" t="str">
        <f t="shared" si="4"/>
        <v/>
      </c>
      <c r="AB15" s="28" t="str">
        <f t="shared" si="13"/>
        <v/>
      </c>
      <c r="AC15" s="28" t="str">
        <f t="shared" si="14"/>
        <v/>
      </c>
      <c r="AD15" s="28" t="str">
        <f t="shared" si="15"/>
        <v/>
      </c>
      <c r="AE15" s="81" t="str">
        <f t="shared" si="16"/>
        <v/>
      </c>
      <c r="AF15" s="116" t="str">
        <f t="shared" ca="1" si="5"/>
        <v/>
      </c>
      <c r="AG15" s="81" t="str">
        <f t="shared" si="6"/>
        <v/>
      </c>
      <c r="AH15" s="116" t="str">
        <f t="shared" ca="1" si="7"/>
        <v/>
      </c>
      <c r="AI15" s="81" t="str">
        <f t="shared" si="8"/>
        <v/>
      </c>
      <c r="AJ15" s="116" t="str">
        <f t="shared" ca="1" si="9"/>
        <v/>
      </c>
      <c r="AK15" s="14"/>
      <c r="AL15" s="98">
        <v>6</v>
      </c>
      <c r="AM15" s="98">
        <v>0</v>
      </c>
    </row>
    <row r="16" spans="1:39" ht="15.75" x14ac:dyDescent="0.25">
      <c r="A16" s="79" t="str">
        <f>IF(ISBLANK('GROSS Scores &amp; Skins'!A16),"",'GROSS Scores &amp; Skins'!A16)</f>
        <v>Gunderson, David H</v>
      </c>
      <c r="B16" s="79" t="str">
        <f>IF(ISBLANK('GROSS Scores &amp; Skins'!B16),"",'GROSS Scores &amp; Skins'!B16)</f>
        <v>A</v>
      </c>
      <c r="C16" s="80">
        <f>IF(ISBLANK('GROSS Scores &amp; Skins'!D16),"",'GROSS Scores &amp; Skins'!D16)</f>
        <v>7</v>
      </c>
      <c r="D16" s="15" t="str">
        <f>IF('GROSS Scores &amp; Skins'!E16&gt;0, 'GROSS Scores &amp; Skins'!E16-(IF(D$9&lt;=$C16, 1,0)+IF(D$9+18&lt;=$C16,1,0)),"")</f>
        <v/>
      </c>
      <c r="E16" s="15" t="str">
        <f>IF('GROSS Scores &amp; Skins'!F16&gt;0, 'GROSS Scores &amp; Skins'!F16-(IF(E$9&lt;=$C16, 1,0)+IF(E$9+18&lt;=$C16,1,0)),"")</f>
        <v/>
      </c>
      <c r="F16" s="15" t="str">
        <f>IF('GROSS Scores &amp; Skins'!G16&gt;0, 'GROSS Scores &amp; Skins'!G16-(IF(F$9&lt;=$C16, 1,0)+IF(F$9+18&lt;=$C16,1,0)),"")</f>
        <v/>
      </c>
      <c r="G16" s="15" t="str">
        <f>IF('GROSS Scores &amp; Skins'!H16&gt;0, 'GROSS Scores &amp; Skins'!H16-(IF(G$9&lt;=$C16, 1,0)+IF(G$9+18&lt;=$C16,1,0)),"")</f>
        <v/>
      </c>
      <c r="H16" s="15" t="str">
        <f>IF('GROSS Scores &amp; Skins'!I16&gt;0, 'GROSS Scores &amp; Skins'!I16-(IF(H$9&lt;=$C16, 1,0)+IF(H$9+18&lt;=$C16,1,0)),"")</f>
        <v/>
      </c>
      <c r="I16" s="15" t="str">
        <f>IF('GROSS Scores &amp; Skins'!J16&gt;0, 'GROSS Scores &amp; Skins'!J16-(IF(I$9&lt;=$C16, 1,0)+IF(I$9+18&lt;=$C16,1,0)),"")</f>
        <v/>
      </c>
      <c r="J16" s="15" t="str">
        <f>IF('GROSS Scores &amp; Skins'!K16&gt;0, 'GROSS Scores &amp; Skins'!K16-(IF(J$9&lt;=$C16, 1,0)+IF(J$9+18&lt;=$C16,1,0)),"")</f>
        <v/>
      </c>
      <c r="K16" s="15" t="str">
        <f>IF('GROSS Scores &amp; Skins'!L16&gt;0, 'GROSS Scores &amp; Skins'!L16-(IF(K$9&lt;=$C16, 1,0)+IF(K$9+18&lt;=$C16,1,0)),"")</f>
        <v/>
      </c>
      <c r="L16" s="15" t="str">
        <f>IF('GROSS Scores &amp; Skins'!M16&gt;0, 'GROSS Scores &amp; Skins'!M16-(IF(L$9&lt;=$C16, 1,0)+IF(L$9+18&lt;=$C16,1,0)),"")</f>
        <v/>
      </c>
      <c r="M16" s="19" t="str">
        <f t="shared" si="10"/>
        <v/>
      </c>
      <c r="N16" s="15" t="str">
        <f>IF('GROSS Scores &amp; Skins'!O16&gt;0, 'GROSS Scores &amp; Skins'!O16-(IF(N$9&lt;=$C16, 1,0)+IF(N$9+18&lt;=$C16,1,0)),"")</f>
        <v/>
      </c>
      <c r="O16" s="15" t="str">
        <f>IF('GROSS Scores &amp; Skins'!P16&gt;0, 'GROSS Scores &amp; Skins'!P16-(IF(O$9&lt;=$C16, 1,0)+IF(O$9+18&lt;=$C16,1,0)),"")</f>
        <v/>
      </c>
      <c r="P16" s="15" t="str">
        <f>IF('GROSS Scores &amp; Skins'!Q16&gt;0, 'GROSS Scores &amp; Skins'!Q16-(IF(P$9&lt;=$C16, 1,0)+IF(P$9+18&lt;=$C16,1,0)),"")</f>
        <v/>
      </c>
      <c r="Q16" s="15" t="str">
        <f>IF('GROSS Scores &amp; Skins'!R16&gt;0, 'GROSS Scores &amp; Skins'!R16-(IF(Q$9&lt;=$C16, 1,0)+IF(Q$9+18&lt;=$C16,1,0)),"")</f>
        <v/>
      </c>
      <c r="R16" s="15" t="str">
        <f>IF('GROSS Scores &amp; Skins'!S16&gt;0, 'GROSS Scores &amp; Skins'!S16-(IF(R$9&lt;=$C16, 1,0)+IF(R$9+18&lt;=$C16,1,0)),"")</f>
        <v/>
      </c>
      <c r="S16" s="15" t="str">
        <f>IF('GROSS Scores &amp; Skins'!T16&gt;0, 'GROSS Scores &amp; Skins'!T16-(IF(S$9&lt;=$C16, 1,0)+IF(S$9+18&lt;=$C16,1,0)),"")</f>
        <v/>
      </c>
      <c r="T16" s="15" t="str">
        <f>IF('GROSS Scores &amp; Skins'!U16&gt;0, 'GROSS Scores &amp; Skins'!U16-(IF(T$9&lt;=$C16, 1,0)+IF(T$9+18&lt;=$C16,1,0)),"")</f>
        <v/>
      </c>
      <c r="U16" s="15" t="str">
        <f>IF('GROSS Scores &amp; Skins'!V16&gt;0, 'GROSS Scores &amp; Skins'!V16-(IF(U$9&lt;=$C16, 1,0)+IF(U$9+18&lt;=$C16,1,0)),"")</f>
        <v/>
      </c>
      <c r="V16" s="15" t="str">
        <f>IF('GROSS Scores &amp; Skins'!W16&gt;0, 'GROSS Scores &amp; Skins'!W16-(IF(V$9&lt;=$C16, 1,0)+IF(V$9+18&lt;=$C16,1,0)),"")</f>
        <v/>
      </c>
      <c r="W16" s="19" t="str">
        <f t="shared" si="11"/>
        <v/>
      </c>
      <c r="X16" s="19" t="str">
        <f>IF(ISNUMBER('GROSS Scores &amp; Skins'!Y16),'GROSS Scores &amp; Skins'!Y16,"")</f>
        <v/>
      </c>
      <c r="Y16" s="20" t="str">
        <f t="shared" si="12"/>
        <v/>
      </c>
      <c r="Z16" s="24">
        <f t="shared" si="3"/>
        <v>0</v>
      </c>
      <c r="AA16" s="117" t="str">
        <f t="shared" si="4"/>
        <v/>
      </c>
      <c r="AB16" s="28" t="str">
        <f t="shared" si="13"/>
        <v/>
      </c>
      <c r="AC16" s="28" t="str">
        <f t="shared" si="14"/>
        <v/>
      </c>
      <c r="AD16" s="28" t="str">
        <f t="shared" si="15"/>
        <v/>
      </c>
      <c r="AE16" s="81" t="str">
        <f t="shared" si="16"/>
        <v/>
      </c>
      <c r="AF16" s="116" t="str">
        <f t="shared" ca="1" si="5"/>
        <v/>
      </c>
      <c r="AG16" s="81" t="str">
        <f t="shared" si="6"/>
        <v/>
      </c>
      <c r="AH16" s="116" t="str">
        <f t="shared" ca="1" si="7"/>
        <v/>
      </c>
      <c r="AI16" s="81" t="str">
        <f t="shared" si="8"/>
        <v/>
      </c>
      <c r="AJ16" s="116" t="str">
        <f t="shared" ca="1" si="9"/>
        <v/>
      </c>
      <c r="AK16" s="14"/>
      <c r="AL16" s="98">
        <v>7</v>
      </c>
      <c r="AM16" s="98">
        <v>0</v>
      </c>
    </row>
    <row r="17" spans="1:39" ht="15.75" x14ac:dyDescent="0.25">
      <c r="A17" s="79" t="str">
        <f>IF(ISBLANK('GROSS Scores &amp; Skins'!A17),"",'GROSS Scores &amp; Skins'!A17)</f>
        <v>Gunderson, Graham R</v>
      </c>
      <c r="B17" s="79" t="str">
        <f>IF(ISBLANK('GROSS Scores &amp; Skins'!B17),"",'GROSS Scores &amp; Skins'!B17)</f>
        <v>A</v>
      </c>
      <c r="C17" s="80">
        <f>IF(ISBLANK('GROSS Scores &amp; Skins'!D17),"",'GROSS Scores &amp; Skins'!D17)</f>
        <v>6</v>
      </c>
      <c r="D17" s="15" t="str">
        <f>IF('GROSS Scores &amp; Skins'!E17&gt;0, 'GROSS Scores &amp; Skins'!E17-(IF(D$9&lt;=$C17, 1,0)+IF(D$9+18&lt;=$C17,1,0)),"")</f>
        <v/>
      </c>
      <c r="E17" s="15" t="str">
        <f>IF('GROSS Scores &amp; Skins'!F17&gt;0, 'GROSS Scores &amp; Skins'!F17-(IF(E$9&lt;=$C17, 1,0)+IF(E$9+18&lt;=$C17,1,0)),"")</f>
        <v/>
      </c>
      <c r="F17" s="15" t="str">
        <f>IF('GROSS Scores &amp; Skins'!G17&gt;0, 'GROSS Scores &amp; Skins'!G17-(IF(F$9&lt;=$C17, 1,0)+IF(F$9+18&lt;=$C17,1,0)),"")</f>
        <v/>
      </c>
      <c r="G17" s="15" t="str">
        <f>IF('GROSS Scores &amp; Skins'!H17&gt;0, 'GROSS Scores &amp; Skins'!H17-(IF(G$9&lt;=$C17, 1,0)+IF(G$9+18&lt;=$C17,1,0)),"")</f>
        <v/>
      </c>
      <c r="H17" s="15" t="str">
        <f>IF('GROSS Scores &amp; Skins'!I17&gt;0, 'GROSS Scores &amp; Skins'!I17-(IF(H$9&lt;=$C17, 1,0)+IF(H$9+18&lt;=$C17,1,0)),"")</f>
        <v/>
      </c>
      <c r="I17" s="15" t="str">
        <f>IF('GROSS Scores &amp; Skins'!J17&gt;0, 'GROSS Scores &amp; Skins'!J17-(IF(I$9&lt;=$C17, 1,0)+IF(I$9+18&lt;=$C17,1,0)),"")</f>
        <v/>
      </c>
      <c r="J17" s="15" t="str">
        <f>IF('GROSS Scores &amp; Skins'!K17&gt;0, 'GROSS Scores &amp; Skins'!K17-(IF(J$9&lt;=$C17, 1,0)+IF(J$9+18&lt;=$C17,1,0)),"")</f>
        <v/>
      </c>
      <c r="K17" s="15" t="str">
        <f>IF('GROSS Scores &amp; Skins'!L17&gt;0, 'GROSS Scores &amp; Skins'!L17-(IF(K$9&lt;=$C17, 1,0)+IF(K$9+18&lt;=$C17,1,0)),"")</f>
        <v/>
      </c>
      <c r="L17" s="15" t="str">
        <f>IF('GROSS Scores &amp; Skins'!M17&gt;0, 'GROSS Scores &amp; Skins'!M17-(IF(L$9&lt;=$C17, 1,0)+IF(L$9+18&lt;=$C17,1,0)),"")</f>
        <v/>
      </c>
      <c r="M17" s="19" t="str">
        <f t="shared" si="10"/>
        <v/>
      </c>
      <c r="N17" s="15" t="str">
        <f>IF('GROSS Scores &amp; Skins'!O17&gt;0, 'GROSS Scores &amp; Skins'!O17-(IF(N$9&lt;=$C17, 1,0)+IF(N$9+18&lt;=$C17,1,0)),"")</f>
        <v/>
      </c>
      <c r="O17" s="15" t="str">
        <f>IF('GROSS Scores &amp; Skins'!P17&gt;0, 'GROSS Scores &amp; Skins'!P17-(IF(O$9&lt;=$C17, 1,0)+IF(O$9+18&lt;=$C17,1,0)),"")</f>
        <v/>
      </c>
      <c r="P17" s="15" t="str">
        <f>IF('GROSS Scores &amp; Skins'!Q17&gt;0, 'GROSS Scores &amp; Skins'!Q17-(IF(P$9&lt;=$C17, 1,0)+IF(P$9+18&lt;=$C17,1,0)),"")</f>
        <v/>
      </c>
      <c r="Q17" s="15" t="str">
        <f>IF('GROSS Scores &amp; Skins'!R17&gt;0, 'GROSS Scores &amp; Skins'!R17-(IF(Q$9&lt;=$C17, 1,0)+IF(Q$9+18&lt;=$C17,1,0)),"")</f>
        <v/>
      </c>
      <c r="R17" s="15" t="str">
        <f>IF('GROSS Scores &amp; Skins'!S17&gt;0, 'GROSS Scores &amp; Skins'!S17-(IF(R$9&lt;=$C17, 1,0)+IF(R$9+18&lt;=$C17,1,0)),"")</f>
        <v/>
      </c>
      <c r="S17" s="15" t="str">
        <f>IF('GROSS Scores &amp; Skins'!T17&gt;0, 'GROSS Scores &amp; Skins'!T17-(IF(S$9&lt;=$C17, 1,0)+IF(S$9+18&lt;=$C17,1,0)),"")</f>
        <v/>
      </c>
      <c r="T17" s="15" t="str">
        <f>IF('GROSS Scores &amp; Skins'!U17&gt;0, 'GROSS Scores &amp; Skins'!U17-(IF(T$9&lt;=$C17, 1,0)+IF(T$9+18&lt;=$C17,1,0)),"")</f>
        <v/>
      </c>
      <c r="U17" s="15" t="str">
        <f>IF('GROSS Scores &amp; Skins'!V17&gt;0, 'GROSS Scores &amp; Skins'!V17-(IF(U$9&lt;=$C17, 1,0)+IF(U$9+18&lt;=$C17,1,0)),"")</f>
        <v/>
      </c>
      <c r="V17" s="15" t="str">
        <f>IF('GROSS Scores &amp; Skins'!W17&gt;0, 'GROSS Scores &amp; Skins'!W17-(IF(V$9&lt;=$C17, 1,0)+IF(V$9+18&lt;=$C17,1,0)),"")</f>
        <v/>
      </c>
      <c r="W17" s="19" t="str">
        <f t="shared" si="11"/>
        <v/>
      </c>
      <c r="X17" s="19" t="str">
        <f>IF(ISNUMBER('GROSS Scores &amp; Skins'!Y17),'GROSS Scores &amp; Skins'!Y17,"")</f>
        <v/>
      </c>
      <c r="Y17" s="20" t="str">
        <f t="shared" si="12"/>
        <v/>
      </c>
      <c r="Z17" s="24">
        <f t="shared" si="3"/>
        <v>0</v>
      </c>
      <c r="AA17" s="117" t="str">
        <f t="shared" si="4"/>
        <v/>
      </c>
      <c r="AB17" s="28" t="str">
        <f t="shared" si="13"/>
        <v/>
      </c>
      <c r="AC17" s="28" t="str">
        <f t="shared" si="14"/>
        <v/>
      </c>
      <c r="AD17" s="28" t="str">
        <f t="shared" si="15"/>
        <v/>
      </c>
      <c r="AE17" s="81" t="str">
        <f t="shared" si="16"/>
        <v/>
      </c>
      <c r="AF17" s="116" t="str">
        <f t="shared" ca="1" si="5"/>
        <v/>
      </c>
      <c r="AG17" s="81" t="str">
        <f t="shared" si="6"/>
        <v/>
      </c>
      <c r="AH17" s="116" t="str">
        <f t="shared" ca="1" si="7"/>
        <v/>
      </c>
      <c r="AI17" s="81" t="str">
        <f t="shared" si="8"/>
        <v/>
      </c>
      <c r="AJ17" s="116" t="str">
        <f t="shared" ca="1" si="9"/>
        <v/>
      </c>
      <c r="AK17" s="14"/>
      <c r="AL17" s="98">
        <v>8</v>
      </c>
      <c r="AM17" s="98">
        <v>0</v>
      </c>
    </row>
    <row r="18" spans="1:39" ht="15.75" x14ac:dyDescent="0.25">
      <c r="A18" s="79" t="str">
        <f>IF(ISBLANK('GROSS Scores &amp; Skins'!A18),"",'GROSS Scores &amp; Skins'!A18)</f>
        <v>Holds, Jeff</v>
      </c>
      <c r="B18" s="79" t="str">
        <f>IF(ISBLANK('GROSS Scores &amp; Skins'!B18),"",'GROSS Scores &amp; Skins'!B18)</f>
        <v>A</v>
      </c>
      <c r="C18" s="80">
        <f>IF(ISBLANK('GROSS Scores &amp; Skins'!D18),"",'GROSS Scores &amp; Skins'!D18)</f>
        <v>9</v>
      </c>
      <c r="D18" s="15" t="str">
        <f>IF('GROSS Scores &amp; Skins'!E18&gt;0, 'GROSS Scores &amp; Skins'!E18-(IF(D$9&lt;=$C18, 1,0)+IF(D$9+18&lt;=$C18,1,0)),"")</f>
        <v/>
      </c>
      <c r="E18" s="15" t="str">
        <f>IF('GROSS Scores &amp; Skins'!F18&gt;0, 'GROSS Scores &amp; Skins'!F18-(IF(E$9&lt;=$C18, 1,0)+IF(E$9+18&lt;=$C18,1,0)),"")</f>
        <v/>
      </c>
      <c r="F18" s="15" t="str">
        <f>IF('GROSS Scores &amp; Skins'!G18&gt;0, 'GROSS Scores &amp; Skins'!G18-(IF(F$9&lt;=$C18, 1,0)+IF(F$9+18&lt;=$C18,1,0)),"")</f>
        <v/>
      </c>
      <c r="G18" s="15" t="str">
        <f>IF('GROSS Scores &amp; Skins'!H18&gt;0, 'GROSS Scores &amp; Skins'!H18-(IF(G$9&lt;=$C18, 1,0)+IF(G$9+18&lt;=$C18,1,0)),"")</f>
        <v/>
      </c>
      <c r="H18" s="15" t="str">
        <f>IF('GROSS Scores &amp; Skins'!I18&gt;0, 'GROSS Scores &amp; Skins'!I18-(IF(H$9&lt;=$C18, 1,0)+IF(H$9+18&lt;=$C18,1,0)),"")</f>
        <v/>
      </c>
      <c r="I18" s="15" t="str">
        <f>IF('GROSS Scores &amp; Skins'!J18&gt;0, 'GROSS Scores &amp; Skins'!J18-(IF(I$9&lt;=$C18, 1,0)+IF(I$9+18&lt;=$C18,1,0)),"")</f>
        <v/>
      </c>
      <c r="J18" s="15" t="str">
        <f>IF('GROSS Scores &amp; Skins'!K18&gt;0, 'GROSS Scores &amp; Skins'!K18-(IF(J$9&lt;=$C18, 1,0)+IF(J$9+18&lt;=$C18,1,0)),"")</f>
        <v/>
      </c>
      <c r="K18" s="15" t="str">
        <f>IF('GROSS Scores &amp; Skins'!L18&gt;0, 'GROSS Scores &amp; Skins'!L18-(IF(K$9&lt;=$C18, 1,0)+IF(K$9+18&lt;=$C18,1,0)),"")</f>
        <v/>
      </c>
      <c r="L18" s="15" t="str">
        <f>IF('GROSS Scores &amp; Skins'!M18&gt;0, 'GROSS Scores &amp; Skins'!M18-(IF(L$9&lt;=$C18, 1,0)+IF(L$9+18&lt;=$C18,1,0)),"")</f>
        <v/>
      </c>
      <c r="M18" s="19" t="str">
        <f t="shared" si="10"/>
        <v/>
      </c>
      <c r="N18" s="15" t="str">
        <f>IF('GROSS Scores &amp; Skins'!O18&gt;0, 'GROSS Scores &amp; Skins'!O18-(IF(N$9&lt;=$C18, 1,0)+IF(N$9+18&lt;=$C18,1,0)),"")</f>
        <v/>
      </c>
      <c r="O18" s="15" t="str">
        <f>IF('GROSS Scores &amp; Skins'!P18&gt;0, 'GROSS Scores &amp; Skins'!P18-(IF(O$9&lt;=$C18, 1,0)+IF(O$9+18&lt;=$C18,1,0)),"")</f>
        <v/>
      </c>
      <c r="P18" s="15" t="str">
        <f>IF('GROSS Scores &amp; Skins'!Q18&gt;0, 'GROSS Scores &amp; Skins'!Q18-(IF(P$9&lt;=$C18, 1,0)+IF(P$9+18&lt;=$C18,1,0)),"")</f>
        <v/>
      </c>
      <c r="Q18" s="15" t="str">
        <f>IF('GROSS Scores &amp; Skins'!R18&gt;0, 'GROSS Scores &amp; Skins'!R18-(IF(Q$9&lt;=$C18, 1,0)+IF(Q$9+18&lt;=$C18,1,0)),"")</f>
        <v/>
      </c>
      <c r="R18" s="15" t="str">
        <f>IF('GROSS Scores &amp; Skins'!S18&gt;0, 'GROSS Scores &amp; Skins'!S18-(IF(R$9&lt;=$C18, 1,0)+IF(R$9+18&lt;=$C18,1,0)),"")</f>
        <v/>
      </c>
      <c r="S18" s="15" t="str">
        <f>IF('GROSS Scores &amp; Skins'!T18&gt;0, 'GROSS Scores &amp; Skins'!T18-(IF(S$9&lt;=$C18, 1,0)+IF(S$9+18&lt;=$C18,1,0)),"")</f>
        <v/>
      </c>
      <c r="T18" s="15" t="str">
        <f>IF('GROSS Scores &amp; Skins'!U18&gt;0, 'GROSS Scores &amp; Skins'!U18-(IF(T$9&lt;=$C18, 1,0)+IF(T$9+18&lt;=$C18,1,0)),"")</f>
        <v/>
      </c>
      <c r="U18" s="15" t="str">
        <f>IF('GROSS Scores &amp; Skins'!V18&gt;0, 'GROSS Scores &amp; Skins'!V18-(IF(U$9&lt;=$C18, 1,0)+IF(U$9+18&lt;=$C18,1,0)),"")</f>
        <v/>
      </c>
      <c r="V18" s="15" t="str">
        <f>IF('GROSS Scores &amp; Skins'!W18&gt;0, 'GROSS Scores &amp; Skins'!W18-(IF(V$9&lt;=$C18, 1,0)+IF(V$9+18&lt;=$C18,1,0)),"")</f>
        <v/>
      </c>
      <c r="W18" s="19" t="str">
        <f t="shared" si="11"/>
        <v/>
      </c>
      <c r="X18" s="19" t="str">
        <f>IF(ISNUMBER('GROSS Scores &amp; Skins'!Y18),'GROSS Scores &amp; Skins'!Y18,"")</f>
        <v/>
      </c>
      <c r="Y18" s="20" t="str">
        <f t="shared" si="12"/>
        <v/>
      </c>
      <c r="Z18" s="24">
        <f t="shared" si="3"/>
        <v>0</v>
      </c>
      <c r="AA18" s="117" t="str">
        <f t="shared" si="4"/>
        <v/>
      </c>
      <c r="AB18" s="28" t="str">
        <f t="shared" si="13"/>
        <v/>
      </c>
      <c r="AC18" s="28" t="str">
        <f t="shared" si="14"/>
        <v/>
      </c>
      <c r="AD18" s="28" t="str">
        <f t="shared" si="15"/>
        <v/>
      </c>
      <c r="AE18" s="81" t="str">
        <f t="shared" si="16"/>
        <v/>
      </c>
      <c r="AF18" s="116" t="str">
        <f t="shared" ca="1" si="5"/>
        <v/>
      </c>
      <c r="AG18" s="81" t="str">
        <f t="shared" si="6"/>
        <v/>
      </c>
      <c r="AH18" s="116" t="str">
        <f t="shared" ca="1" si="7"/>
        <v/>
      </c>
      <c r="AI18" s="81" t="str">
        <f t="shared" si="8"/>
        <v/>
      </c>
      <c r="AJ18" s="116" t="str">
        <f t="shared" ca="1" si="9"/>
        <v/>
      </c>
      <c r="AK18" s="14"/>
      <c r="AL18" s="98">
        <v>9</v>
      </c>
      <c r="AM18" s="98">
        <v>0</v>
      </c>
    </row>
    <row r="19" spans="1:39" ht="15.75" x14ac:dyDescent="0.25">
      <c r="A19" s="79" t="str">
        <f>IF(ISBLANK('GROSS Scores &amp; Skins'!A19),"",'GROSS Scores &amp; Skins'!A19)</f>
        <v>Karos, Joe</v>
      </c>
      <c r="B19" s="79" t="str">
        <f>IF(ISBLANK('GROSS Scores &amp; Skins'!B19),"",'GROSS Scores &amp; Skins'!B19)</f>
        <v>A</v>
      </c>
      <c r="C19" s="80">
        <f>IF(ISBLANK('GROSS Scores &amp; Skins'!D19),"",'GROSS Scores &amp; Skins'!D19)</f>
        <v>2</v>
      </c>
      <c r="D19" s="15" t="str">
        <f>IF('GROSS Scores &amp; Skins'!E19&gt;0, 'GROSS Scores &amp; Skins'!E19-(IF(D$9&lt;=$C19, 1,0)+IF(D$9+18&lt;=$C19,1,0)),"")</f>
        <v/>
      </c>
      <c r="E19" s="15" t="str">
        <f>IF('GROSS Scores &amp; Skins'!F19&gt;0, 'GROSS Scores &amp; Skins'!F19-(IF(E$9&lt;=$C19, 1,0)+IF(E$9+18&lt;=$C19,1,0)),"")</f>
        <v/>
      </c>
      <c r="F19" s="15" t="str">
        <f>IF('GROSS Scores &amp; Skins'!G19&gt;0, 'GROSS Scores &amp; Skins'!G19-(IF(F$9&lt;=$C19, 1,0)+IF(F$9+18&lt;=$C19,1,0)),"")</f>
        <v/>
      </c>
      <c r="G19" s="15" t="str">
        <f>IF('GROSS Scores &amp; Skins'!H19&gt;0, 'GROSS Scores &amp; Skins'!H19-(IF(G$9&lt;=$C19, 1,0)+IF(G$9+18&lt;=$C19,1,0)),"")</f>
        <v/>
      </c>
      <c r="H19" s="15" t="str">
        <f>IF('GROSS Scores &amp; Skins'!I19&gt;0, 'GROSS Scores &amp; Skins'!I19-(IF(H$9&lt;=$C19, 1,0)+IF(H$9+18&lt;=$C19,1,0)),"")</f>
        <v/>
      </c>
      <c r="I19" s="15" t="str">
        <f>IF('GROSS Scores &amp; Skins'!J19&gt;0, 'GROSS Scores &amp; Skins'!J19-(IF(I$9&lt;=$C19, 1,0)+IF(I$9+18&lt;=$C19,1,0)),"")</f>
        <v/>
      </c>
      <c r="J19" s="15" t="str">
        <f>IF('GROSS Scores &amp; Skins'!K19&gt;0, 'GROSS Scores &amp; Skins'!K19-(IF(J$9&lt;=$C19, 1,0)+IF(J$9+18&lt;=$C19,1,0)),"")</f>
        <v/>
      </c>
      <c r="K19" s="15" t="str">
        <f>IF('GROSS Scores &amp; Skins'!L19&gt;0, 'GROSS Scores &amp; Skins'!L19-(IF(K$9&lt;=$C19, 1,0)+IF(K$9+18&lt;=$C19,1,0)),"")</f>
        <v/>
      </c>
      <c r="L19" s="15" t="str">
        <f>IF('GROSS Scores &amp; Skins'!M19&gt;0, 'GROSS Scores &amp; Skins'!M19-(IF(L$9&lt;=$C19, 1,0)+IF(L$9+18&lt;=$C19,1,0)),"")</f>
        <v/>
      </c>
      <c r="M19" s="19" t="str">
        <f t="shared" si="10"/>
        <v/>
      </c>
      <c r="N19" s="15" t="str">
        <f>IF('GROSS Scores &amp; Skins'!O19&gt;0, 'GROSS Scores &amp; Skins'!O19-(IF(N$9&lt;=$C19, 1,0)+IF(N$9+18&lt;=$C19,1,0)),"")</f>
        <v/>
      </c>
      <c r="O19" s="15" t="str">
        <f>IF('GROSS Scores &amp; Skins'!P19&gt;0, 'GROSS Scores &amp; Skins'!P19-(IF(O$9&lt;=$C19, 1,0)+IF(O$9+18&lt;=$C19,1,0)),"")</f>
        <v/>
      </c>
      <c r="P19" s="15" t="str">
        <f>IF('GROSS Scores &amp; Skins'!Q19&gt;0, 'GROSS Scores &amp; Skins'!Q19-(IF(P$9&lt;=$C19, 1,0)+IF(P$9+18&lt;=$C19,1,0)),"")</f>
        <v/>
      </c>
      <c r="Q19" s="15" t="str">
        <f>IF('GROSS Scores &amp; Skins'!R19&gt;0, 'GROSS Scores &amp; Skins'!R19-(IF(Q$9&lt;=$C19, 1,0)+IF(Q$9+18&lt;=$C19,1,0)),"")</f>
        <v/>
      </c>
      <c r="R19" s="15" t="str">
        <f>IF('GROSS Scores &amp; Skins'!S19&gt;0, 'GROSS Scores &amp; Skins'!S19-(IF(R$9&lt;=$C19, 1,0)+IF(R$9+18&lt;=$C19,1,0)),"")</f>
        <v/>
      </c>
      <c r="S19" s="15" t="str">
        <f>IF('GROSS Scores &amp; Skins'!T19&gt;0, 'GROSS Scores &amp; Skins'!T19-(IF(S$9&lt;=$C19, 1,0)+IF(S$9+18&lt;=$C19,1,0)),"")</f>
        <v/>
      </c>
      <c r="T19" s="15" t="str">
        <f>IF('GROSS Scores &amp; Skins'!U19&gt;0, 'GROSS Scores &amp; Skins'!U19-(IF(T$9&lt;=$C19, 1,0)+IF(T$9+18&lt;=$C19,1,0)),"")</f>
        <v/>
      </c>
      <c r="U19" s="15" t="str">
        <f>IF('GROSS Scores &amp; Skins'!V19&gt;0, 'GROSS Scores &amp; Skins'!V19-(IF(U$9&lt;=$C19, 1,0)+IF(U$9+18&lt;=$C19,1,0)),"")</f>
        <v/>
      </c>
      <c r="V19" s="15" t="str">
        <f>IF('GROSS Scores &amp; Skins'!W19&gt;0, 'GROSS Scores &amp; Skins'!W19-(IF(V$9&lt;=$C19, 1,0)+IF(V$9+18&lt;=$C19,1,0)),"")</f>
        <v/>
      </c>
      <c r="W19" s="19" t="str">
        <f t="shared" si="11"/>
        <v/>
      </c>
      <c r="X19" s="19" t="str">
        <f>IF(ISNUMBER('GROSS Scores &amp; Skins'!Y19),'GROSS Scores &amp; Skins'!Y19,"")</f>
        <v/>
      </c>
      <c r="Y19" s="20" t="str">
        <f t="shared" si="12"/>
        <v/>
      </c>
      <c r="Z19" s="24">
        <f t="shared" si="3"/>
        <v>0</v>
      </c>
      <c r="AA19" s="117" t="str">
        <f t="shared" si="4"/>
        <v/>
      </c>
      <c r="AB19" s="28" t="str">
        <f t="shared" si="13"/>
        <v/>
      </c>
      <c r="AC19" s="28" t="str">
        <f t="shared" si="14"/>
        <v/>
      </c>
      <c r="AD19" s="28" t="str">
        <f t="shared" si="15"/>
        <v/>
      </c>
      <c r="AE19" s="81" t="str">
        <f t="shared" si="16"/>
        <v/>
      </c>
      <c r="AF19" s="116" t="str">
        <f t="shared" ca="1" si="5"/>
        <v/>
      </c>
      <c r="AG19" s="81" t="str">
        <f t="shared" si="6"/>
        <v/>
      </c>
      <c r="AH19" s="116" t="str">
        <f t="shared" ca="1" si="7"/>
        <v/>
      </c>
      <c r="AI19" s="81" t="str">
        <f t="shared" si="8"/>
        <v/>
      </c>
      <c r="AJ19" s="116" t="str">
        <f t="shared" ca="1" si="9"/>
        <v/>
      </c>
      <c r="AK19" s="14"/>
      <c r="AL19" s="98">
        <v>10</v>
      </c>
      <c r="AM19" s="98">
        <v>0</v>
      </c>
    </row>
    <row r="20" spans="1:39" ht="15.75" x14ac:dyDescent="0.25">
      <c r="A20" s="79" t="str">
        <f>IF(ISBLANK('GROSS Scores &amp; Skins'!A20),"",'GROSS Scores &amp; Skins'!A20)</f>
        <v>LaBarr, Zachary</v>
      </c>
      <c r="B20" s="79" t="str">
        <f>IF(ISBLANK('GROSS Scores &amp; Skins'!B20),"",'GROSS Scores &amp; Skins'!B20)</f>
        <v>A</v>
      </c>
      <c r="C20" s="80">
        <f>IF(ISBLANK('GROSS Scores &amp; Skins'!D20),"",'GROSS Scores &amp; Skins'!D20)</f>
        <v>4</v>
      </c>
      <c r="D20" s="15" t="str">
        <f>IF('GROSS Scores &amp; Skins'!E20&gt;0, 'GROSS Scores &amp; Skins'!E20-(IF(D$9&lt;=$C20, 1,0)+IF(D$9+18&lt;=$C20,1,0)),"")</f>
        <v/>
      </c>
      <c r="E20" s="15" t="str">
        <f>IF('GROSS Scores &amp; Skins'!F20&gt;0, 'GROSS Scores &amp; Skins'!F20-(IF(E$9&lt;=$C20, 1,0)+IF(E$9+18&lt;=$C20,1,0)),"")</f>
        <v/>
      </c>
      <c r="F20" s="15" t="str">
        <f>IF('GROSS Scores &amp; Skins'!G20&gt;0, 'GROSS Scores &amp; Skins'!G20-(IF(F$9&lt;=$C20, 1,0)+IF(F$9+18&lt;=$C20,1,0)),"")</f>
        <v/>
      </c>
      <c r="G20" s="15" t="str">
        <f>IF('GROSS Scores &amp; Skins'!H20&gt;0, 'GROSS Scores &amp; Skins'!H20-(IF(G$9&lt;=$C20, 1,0)+IF(G$9+18&lt;=$C20,1,0)),"")</f>
        <v/>
      </c>
      <c r="H20" s="15" t="str">
        <f>IF('GROSS Scores &amp; Skins'!I20&gt;0, 'GROSS Scores &amp; Skins'!I20-(IF(H$9&lt;=$C20, 1,0)+IF(H$9+18&lt;=$C20,1,0)),"")</f>
        <v/>
      </c>
      <c r="I20" s="15" t="str">
        <f>IF('GROSS Scores &amp; Skins'!J20&gt;0, 'GROSS Scores &amp; Skins'!J20-(IF(I$9&lt;=$C20, 1,0)+IF(I$9+18&lt;=$C20,1,0)),"")</f>
        <v/>
      </c>
      <c r="J20" s="15" t="str">
        <f>IF('GROSS Scores &amp; Skins'!K20&gt;0, 'GROSS Scores &amp; Skins'!K20-(IF(J$9&lt;=$C20, 1,0)+IF(J$9+18&lt;=$C20,1,0)),"")</f>
        <v/>
      </c>
      <c r="K20" s="15" t="str">
        <f>IF('GROSS Scores &amp; Skins'!L20&gt;0, 'GROSS Scores &amp; Skins'!L20-(IF(K$9&lt;=$C20, 1,0)+IF(K$9+18&lt;=$C20,1,0)),"")</f>
        <v/>
      </c>
      <c r="L20" s="15" t="str">
        <f>IF('GROSS Scores &amp; Skins'!M20&gt;0, 'GROSS Scores &amp; Skins'!M20-(IF(L$9&lt;=$C20, 1,0)+IF(L$9+18&lt;=$C20,1,0)),"")</f>
        <v/>
      </c>
      <c r="M20" s="19" t="str">
        <f t="shared" si="10"/>
        <v/>
      </c>
      <c r="N20" s="15" t="str">
        <f>IF('GROSS Scores &amp; Skins'!O20&gt;0, 'GROSS Scores &amp; Skins'!O20-(IF(N$9&lt;=$C20, 1,0)+IF(N$9+18&lt;=$C20,1,0)),"")</f>
        <v/>
      </c>
      <c r="O20" s="15" t="str">
        <f>IF('GROSS Scores &amp; Skins'!P20&gt;0, 'GROSS Scores &amp; Skins'!P20-(IF(O$9&lt;=$C20, 1,0)+IF(O$9+18&lt;=$C20,1,0)),"")</f>
        <v/>
      </c>
      <c r="P20" s="15" t="str">
        <f>IF('GROSS Scores &amp; Skins'!Q20&gt;0, 'GROSS Scores &amp; Skins'!Q20-(IF(P$9&lt;=$C20, 1,0)+IF(P$9+18&lt;=$C20,1,0)),"")</f>
        <v/>
      </c>
      <c r="Q20" s="15" t="str">
        <f>IF('GROSS Scores &amp; Skins'!R20&gt;0, 'GROSS Scores &amp; Skins'!R20-(IF(Q$9&lt;=$C20, 1,0)+IF(Q$9+18&lt;=$C20,1,0)),"")</f>
        <v/>
      </c>
      <c r="R20" s="15" t="str">
        <f>IF('GROSS Scores &amp; Skins'!S20&gt;0, 'GROSS Scores &amp; Skins'!S20-(IF(R$9&lt;=$C20, 1,0)+IF(R$9+18&lt;=$C20,1,0)),"")</f>
        <v/>
      </c>
      <c r="S20" s="15" t="str">
        <f>IF('GROSS Scores &amp; Skins'!T20&gt;0, 'GROSS Scores &amp; Skins'!T20-(IF(S$9&lt;=$C20, 1,0)+IF(S$9+18&lt;=$C20,1,0)),"")</f>
        <v/>
      </c>
      <c r="T20" s="15" t="str">
        <f>IF('GROSS Scores &amp; Skins'!U20&gt;0, 'GROSS Scores &amp; Skins'!U20-(IF(T$9&lt;=$C20, 1,0)+IF(T$9+18&lt;=$C20,1,0)),"")</f>
        <v/>
      </c>
      <c r="U20" s="15" t="str">
        <f>IF('GROSS Scores &amp; Skins'!V20&gt;0, 'GROSS Scores &amp; Skins'!V20-(IF(U$9&lt;=$C20, 1,0)+IF(U$9+18&lt;=$C20,1,0)),"")</f>
        <v/>
      </c>
      <c r="V20" s="15" t="str">
        <f>IF('GROSS Scores &amp; Skins'!W20&gt;0, 'GROSS Scores &amp; Skins'!W20-(IF(V$9&lt;=$C20, 1,0)+IF(V$9+18&lt;=$C20,1,0)),"")</f>
        <v/>
      </c>
      <c r="W20" s="19" t="str">
        <f t="shared" si="11"/>
        <v/>
      </c>
      <c r="X20" s="19" t="str">
        <f>IF(ISNUMBER('GROSS Scores &amp; Skins'!Y20),'GROSS Scores &amp; Skins'!Y20,"")</f>
        <v/>
      </c>
      <c r="Y20" s="20" t="str">
        <f t="shared" si="12"/>
        <v/>
      </c>
      <c r="Z20" s="24">
        <f t="shared" si="3"/>
        <v>0</v>
      </c>
      <c r="AA20" s="117" t="str">
        <f t="shared" si="4"/>
        <v/>
      </c>
      <c r="AB20" s="28" t="str">
        <f t="shared" si="13"/>
        <v/>
      </c>
      <c r="AC20" s="28" t="str">
        <f t="shared" si="14"/>
        <v/>
      </c>
      <c r="AD20" s="28" t="str">
        <f t="shared" si="15"/>
        <v/>
      </c>
      <c r="AE20" s="81" t="str">
        <f t="shared" si="16"/>
        <v/>
      </c>
      <c r="AF20" s="116" t="str">
        <f t="shared" ca="1" si="5"/>
        <v/>
      </c>
      <c r="AG20" s="81" t="str">
        <f t="shared" si="6"/>
        <v/>
      </c>
      <c r="AH20" s="116" t="str">
        <f t="shared" ca="1" si="7"/>
        <v/>
      </c>
      <c r="AI20" s="81" t="str">
        <f t="shared" si="8"/>
        <v/>
      </c>
      <c r="AJ20" s="116" t="str">
        <f t="shared" ca="1" si="9"/>
        <v/>
      </c>
      <c r="AK20" s="14"/>
      <c r="AL20" s="98">
        <v>11</v>
      </c>
      <c r="AM20" s="98">
        <v>0</v>
      </c>
    </row>
    <row r="21" spans="1:39" ht="15.75" x14ac:dyDescent="0.25">
      <c r="A21" s="79" t="str">
        <f>IF(ISBLANK('GROSS Scores &amp; Skins'!A21),"",'GROSS Scores &amp; Skins'!A21)</f>
        <v>Omato, Charles O</v>
      </c>
      <c r="B21" s="79" t="str">
        <f>IF(ISBLANK('GROSS Scores &amp; Skins'!B21),"",'GROSS Scores &amp; Skins'!B21)</f>
        <v>A</v>
      </c>
      <c r="C21" s="80">
        <f>IF(ISBLANK('GROSS Scores &amp; Skins'!D21),"",'GROSS Scores &amp; Skins'!D21)</f>
        <v>7</v>
      </c>
      <c r="D21" s="15" t="str">
        <f>IF('GROSS Scores &amp; Skins'!E21&gt;0, 'GROSS Scores &amp; Skins'!E21-(IF(D$9&lt;=$C21, 1,0)+IF(D$9+18&lt;=$C21,1,0)),"")</f>
        <v/>
      </c>
      <c r="E21" s="15" t="str">
        <f>IF('GROSS Scores &amp; Skins'!F21&gt;0, 'GROSS Scores &amp; Skins'!F21-(IF(E$9&lt;=$C21, 1,0)+IF(E$9+18&lt;=$C21,1,0)),"")</f>
        <v/>
      </c>
      <c r="F21" s="15" t="str">
        <f>IF('GROSS Scores &amp; Skins'!G21&gt;0, 'GROSS Scores &amp; Skins'!G21-(IF(F$9&lt;=$C21, 1,0)+IF(F$9+18&lt;=$C21,1,0)),"")</f>
        <v/>
      </c>
      <c r="G21" s="15" t="str">
        <f>IF('GROSS Scores &amp; Skins'!H21&gt;0, 'GROSS Scores &amp; Skins'!H21-(IF(G$9&lt;=$C21, 1,0)+IF(G$9+18&lt;=$C21,1,0)),"")</f>
        <v/>
      </c>
      <c r="H21" s="15" t="str">
        <f>IF('GROSS Scores &amp; Skins'!I21&gt;0, 'GROSS Scores &amp; Skins'!I21-(IF(H$9&lt;=$C21, 1,0)+IF(H$9+18&lt;=$C21,1,0)),"")</f>
        <v/>
      </c>
      <c r="I21" s="15" t="str">
        <f>IF('GROSS Scores &amp; Skins'!J21&gt;0, 'GROSS Scores &amp; Skins'!J21-(IF(I$9&lt;=$C21, 1,0)+IF(I$9+18&lt;=$C21,1,0)),"")</f>
        <v/>
      </c>
      <c r="J21" s="15" t="str">
        <f>IF('GROSS Scores &amp; Skins'!K21&gt;0, 'GROSS Scores &amp; Skins'!K21-(IF(J$9&lt;=$C21, 1,0)+IF(J$9+18&lt;=$C21,1,0)),"")</f>
        <v/>
      </c>
      <c r="K21" s="15" t="str">
        <f>IF('GROSS Scores &amp; Skins'!L21&gt;0, 'GROSS Scores &amp; Skins'!L21-(IF(K$9&lt;=$C21, 1,0)+IF(K$9+18&lt;=$C21,1,0)),"")</f>
        <v/>
      </c>
      <c r="L21" s="15" t="str">
        <f>IF('GROSS Scores &amp; Skins'!M21&gt;0, 'GROSS Scores &amp; Skins'!M21-(IF(L$9&lt;=$C21, 1,0)+IF(L$9+18&lt;=$C21,1,0)),"")</f>
        <v/>
      </c>
      <c r="M21" s="19" t="str">
        <f t="shared" si="10"/>
        <v/>
      </c>
      <c r="N21" s="15" t="str">
        <f>IF('GROSS Scores &amp; Skins'!O21&gt;0, 'GROSS Scores &amp; Skins'!O21-(IF(N$9&lt;=$C21, 1,0)+IF(N$9+18&lt;=$C21,1,0)),"")</f>
        <v/>
      </c>
      <c r="O21" s="15" t="str">
        <f>IF('GROSS Scores &amp; Skins'!P21&gt;0, 'GROSS Scores &amp; Skins'!P21-(IF(O$9&lt;=$C21, 1,0)+IF(O$9+18&lt;=$C21,1,0)),"")</f>
        <v/>
      </c>
      <c r="P21" s="15" t="str">
        <f>IF('GROSS Scores &amp; Skins'!Q21&gt;0, 'GROSS Scores &amp; Skins'!Q21-(IF(P$9&lt;=$C21, 1,0)+IF(P$9+18&lt;=$C21,1,0)),"")</f>
        <v/>
      </c>
      <c r="Q21" s="15" t="str">
        <f>IF('GROSS Scores &amp; Skins'!R21&gt;0, 'GROSS Scores &amp; Skins'!R21-(IF(Q$9&lt;=$C21, 1,0)+IF(Q$9+18&lt;=$C21,1,0)),"")</f>
        <v/>
      </c>
      <c r="R21" s="15" t="str">
        <f>IF('GROSS Scores &amp; Skins'!S21&gt;0, 'GROSS Scores &amp; Skins'!S21-(IF(R$9&lt;=$C21, 1,0)+IF(R$9+18&lt;=$C21,1,0)),"")</f>
        <v/>
      </c>
      <c r="S21" s="15" t="str">
        <f>IF('GROSS Scores &amp; Skins'!T21&gt;0, 'GROSS Scores &amp; Skins'!T21-(IF(S$9&lt;=$C21, 1,0)+IF(S$9+18&lt;=$C21,1,0)),"")</f>
        <v/>
      </c>
      <c r="T21" s="15" t="str">
        <f>IF('GROSS Scores &amp; Skins'!U21&gt;0, 'GROSS Scores &amp; Skins'!U21-(IF(T$9&lt;=$C21, 1,0)+IF(T$9+18&lt;=$C21,1,0)),"")</f>
        <v/>
      </c>
      <c r="U21" s="15" t="str">
        <f>IF('GROSS Scores &amp; Skins'!V21&gt;0, 'GROSS Scores &amp; Skins'!V21-(IF(U$9&lt;=$C21, 1,0)+IF(U$9+18&lt;=$C21,1,0)),"")</f>
        <v/>
      </c>
      <c r="V21" s="15" t="str">
        <f>IF('GROSS Scores &amp; Skins'!W21&gt;0, 'GROSS Scores &amp; Skins'!W21-(IF(V$9&lt;=$C21, 1,0)+IF(V$9+18&lt;=$C21,1,0)),"")</f>
        <v/>
      </c>
      <c r="W21" s="19" t="str">
        <f t="shared" si="11"/>
        <v/>
      </c>
      <c r="X21" s="19" t="str">
        <f>IF(ISNUMBER('GROSS Scores &amp; Skins'!Y21),'GROSS Scores &amp; Skins'!Y21,"")</f>
        <v/>
      </c>
      <c r="Y21" s="20" t="str">
        <f t="shared" si="12"/>
        <v/>
      </c>
      <c r="Z21" s="24">
        <f t="shared" si="3"/>
        <v>0</v>
      </c>
      <c r="AA21" s="117" t="str">
        <f t="shared" si="4"/>
        <v/>
      </c>
      <c r="AB21" s="28" t="str">
        <f t="shared" si="13"/>
        <v/>
      </c>
      <c r="AC21" s="28" t="str">
        <f t="shared" si="14"/>
        <v/>
      </c>
      <c r="AD21" s="28" t="str">
        <f t="shared" si="15"/>
        <v/>
      </c>
      <c r="AE21" s="81" t="str">
        <f t="shared" si="16"/>
        <v/>
      </c>
      <c r="AF21" s="116" t="str">
        <f t="shared" ca="1" si="5"/>
        <v/>
      </c>
      <c r="AG21" s="81" t="str">
        <f t="shared" si="6"/>
        <v/>
      </c>
      <c r="AH21" s="116" t="str">
        <f t="shared" ca="1" si="7"/>
        <v/>
      </c>
      <c r="AI21" s="81" t="str">
        <f t="shared" si="8"/>
        <v/>
      </c>
      <c r="AJ21" s="116" t="str">
        <f t="shared" ca="1" si="9"/>
        <v/>
      </c>
      <c r="AK21" s="14"/>
      <c r="AL21" s="98">
        <v>12</v>
      </c>
      <c r="AM21" s="98">
        <v>0</v>
      </c>
    </row>
    <row r="22" spans="1:39" ht="15.75" x14ac:dyDescent="0.25">
      <c r="A22" s="79" t="str">
        <f>IF(ISBLANK('GROSS Scores &amp; Skins'!A22),"",'GROSS Scores &amp; Skins'!A22)</f>
        <v>Orlenko, Bryan</v>
      </c>
      <c r="B22" s="79" t="str">
        <f>IF(ISBLANK('GROSS Scores &amp; Skins'!B22),"",'GROSS Scores &amp; Skins'!B22)</f>
        <v>A</v>
      </c>
      <c r="C22" s="80">
        <f>IF(ISBLANK('GROSS Scores &amp; Skins'!D22),"",'GROSS Scores &amp; Skins'!D22)</f>
        <v>5</v>
      </c>
      <c r="D22" s="15" t="str">
        <f>IF('GROSS Scores &amp; Skins'!E22&gt;0, 'GROSS Scores &amp; Skins'!E22-(IF(D$9&lt;=$C22, 1,0)+IF(D$9+18&lt;=$C22,1,0)),"")</f>
        <v/>
      </c>
      <c r="E22" s="15" t="str">
        <f>IF('GROSS Scores &amp; Skins'!F22&gt;0, 'GROSS Scores &amp; Skins'!F22-(IF(E$9&lt;=$C22, 1,0)+IF(E$9+18&lt;=$C22,1,0)),"")</f>
        <v/>
      </c>
      <c r="F22" s="15" t="str">
        <f>IF('GROSS Scores &amp; Skins'!G22&gt;0, 'GROSS Scores &amp; Skins'!G22-(IF(F$9&lt;=$C22, 1,0)+IF(F$9+18&lt;=$C22,1,0)),"")</f>
        <v/>
      </c>
      <c r="G22" s="15" t="str">
        <f>IF('GROSS Scores &amp; Skins'!H22&gt;0, 'GROSS Scores &amp; Skins'!H22-(IF(G$9&lt;=$C22, 1,0)+IF(G$9+18&lt;=$C22,1,0)),"")</f>
        <v/>
      </c>
      <c r="H22" s="15" t="str">
        <f>IF('GROSS Scores &amp; Skins'!I22&gt;0, 'GROSS Scores &amp; Skins'!I22-(IF(H$9&lt;=$C22, 1,0)+IF(H$9+18&lt;=$C22,1,0)),"")</f>
        <v/>
      </c>
      <c r="I22" s="15" t="str">
        <f>IF('GROSS Scores &amp; Skins'!J22&gt;0, 'GROSS Scores &amp; Skins'!J22-(IF(I$9&lt;=$C22, 1,0)+IF(I$9+18&lt;=$C22,1,0)),"")</f>
        <v/>
      </c>
      <c r="J22" s="15" t="str">
        <f>IF('GROSS Scores &amp; Skins'!K22&gt;0, 'GROSS Scores &amp; Skins'!K22-(IF(J$9&lt;=$C22, 1,0)+IF(J$9+18&lt;=$C22,1,0)),"")</f>
        <v/>
      </c>
      <c r="K22" s="15" t="str">
        <f>IF('GROSS Scores &amp; Skins'!L22&gt;0, 'GROSS Scores &amp; Skins'!L22-(IF(K$9&lt;=$C22, 1,0)+IF(K$9+18&lt;=$C22,1,0)),"")</f>
        <v/>
      </c>
      <c r="L22" s="15" t="str">
        <f>IF('GROSS Scores &amp; Skins'!M22&gt;0, 'GROSS Scores &amp; Skins'!M22-(IF(L$9&lt;=$C22, 1,0)+IF(L$9+18&lt;=$C22,1,0)),"")</f>
        <v/>
      </c>
      <c r="M22" s="19" t="str">
        <f t="shared" si="10"/>
        <v/>
      </c>
      <c r="N22" s="15" t="str">
        <f>IF('GROSS Scores &amp; Skins'!O22&gt;0, 'GROSS Scores &amp; Skins'!O22-(IF(N$9&lt;=$C22, 1,0)+IF(N$9+18&lt;=$C22,1,0)),"")</f>
        <v/>
      </c>
      <c r="O22" s="15" t="str">
        <f>IF('GROSS Scores &amp; Skins'!P22&gt;0, 'GROSS Scores &amp; Skins'!P22-(IF(O$9&lt;=$C22, 1,0)+IF(O$9+18&lt;=$C22,1,0)),"")</f>
        <v/>
      </c>
      <c r="P22" s="15" t="str">
        <f>IF('GROSS Scores &amp; Skins'!Q22&gt;0, 'GROSS Scores &amp; Skins'!Q22-(IF(P$9&lt;=$C22, 1,0)+IF(P$9+18&lt;=$C22,1,0)),"")</f>
        <v/>
      </c>
      <c r="Q22" s="15" t="str">
        <f>IF('GROSS Scores &amp; Skins'!R22&gt;0, 'GROSS Scores &amp; Skins'!R22-(IF(Q$9&lt;=$C22, 1,0)+IF(Q$9+18&lt;=$C22,1,0)),"")</f>
        <v/>
      </c>
      <c r="R22" s="15" t="str">
        <f>IF('GROSS Scores &amp; Skins'!S22&gt;0, 'GROSS Scores &amp; Skins'!S22-(IF(R$9&lt;=$C22, 1,0)+IF(R$9+18&lt;=$C22,1,0)),"")</f>
        <v/>
      </c>
      <c r="S22" s="15" t="str">
        <f>IF('GROSS Scores &amp; Skins'!T22&gt;0, 'GROSS Scores &amp; Skins'!T22-(IF(S$9&lt;=$C22, 1,0)+IF(S$9+18&lt;=$C22,1,0)),"")</f>
        <v/>
      </c>
      <c r="T22" s="15" t="str">
        <f>IF('GROSS Scores &amp; Skins'!U22&gt;0, 'GROSS Scores &amp; Skins'!U22-(IF(T$9&lt;=$C22, 1,0)+IF(T$9+18&lt;=$C22,1,0)),"")</f>
        <v/>
      </c>
      <c r="U22" s="15" t="str">
        <f>IF('GROSS Scores &amp; Skins'!V22&gt;0, 'GROSS Scores &amp; Skins'!V22-(IF(U$9&lt;=$C22, 1,0)+IF(U$9+18&lt;=$C22,1,0)),"")</f>
        <v/>
      </c>
      <c r="V22" s="15" t="str">
        <f>IF('GROSS Scores &amp; Skins'!W22&gt;0, 'GROSS Scores &amp; Skins'!W22-(IF(V$9&lt;=$C22, 1,0)+IF(V$9+18&lt;=$C22,1,0)),"")</f>
        <v/>
      </c>
      <c r="W22" s="19" t="str">
        <f t="shared" si="11"/>
        <v/>
      </c>
      <c r="X22" s="19" t="str">
        <f>IF(ISNUMBER('GROSS Scores &amp; Skins'!Y22),'GROSS Scores &amp; Skins'!Y22,"")</f>
        <v/>
      </c>
      <c r="Y22" s="20" t="str">
        <f t="shared" si="12"/>
        <v/>
      </c>
      <c r="Z22" s="24">
        <f t="shared" si="3"/>
        <v>0</v>
      </c>
      <c r="AA22" s="117" t="str">
        <f t="shared" si="4"/>
        <v/>
      </c>
      <c r="AB22" s="28" t="str">
        <f t="shared" si="13"/>
        <v/>
      </c>
      <c r="AC22" s="28" t="str">
        <f t="shared" si="14"/>
        <v/>
      </c>
      <c r="AD22" s="28" t="str">
        <f t="shared" si="15"/>
        <v/>
      </c>
      <c r="AE22" s="81" t="str">
        <f t="shared" si="16"/>
        <v/>
      </c>
      <c r="AF22" s="116" t="str">
        <f t="shared" ca="1" si="5"/>
        <v/>
      </c>
      <c r="AG22" s="81" t="str">
        <f t="shared" si="6"/>
        <v/>
      </c>
      <c r="AH22" s="116" t="str">
        <f t="shared" ca="1" si="7"/>
        <v/>
      </c>
      <c r="AI22" s="81" t="str">
        <f t="shared" si="8"/>
        <v/>
      </c>
      <c r="AJ22" s="116" t="str">
        <f t="shared" ca="1" si="9"/>
        <v/>
      </c>
      <c r="AK22" s="14"/>
      <c r="AL22" s="98">
        <v>13</v>
      </c>
      <c r="AM22" s="98">
        <v>0</v>
      </c>
    </row>
    <row r="23" spans="1:39" ht="15.75" x14ac:dyDescent="0.25">
      <c r="A23" s="79" t="str">
        <f>IF(ISBLANK('GROSS Scores &amp; Skins'!A23),"",'GROSS Scores &amp; Skins'!A23)</f>
        <v>Pederson, Corey D</v>
      </c>
      <c r="B23" s="79" t="str">
        <f>IF(ISBLANK('GROSS Scores &amp; Skins'!B23),"",'GROSS Scores &amp; Skins'!B23)</f>
        <v>A</v>
      </c>
      <c r="C23" s="80">
        <f>IF(ISBLANK('GROSS Scores &amp; Skins'!D23),"",'GROSS Scores &amp; Skins'!D23)</f>
        <v>8</v>
      </c>
      <c r="D23" s="15" t="str">
        <f>IF('GROSS Scores &amp; Skins'!E23&gt;0, 'GROSS Scores &amp; Skins'!E23-(IF(D$9&lt;=$C23, 1,0)+IF(D$9+18&lt;=$C23,1,0)),"")</f>
        <v/>
      </c>
      <c r="E23" s="15" t="str">
        <f>IF('GROSS Scores &amp; Skins'!F23&gt;0, 'GROSS Scores &amp; Skins'!F23-(IF(E$9&lt;=$C23, 1,0)+IF(E$9+18&lt;=$C23,1,0)),"")</f>
        <v/>
      </c>
      <c r="F23" s="15" t="str">
        <f>IF('GROSS Scores &amp; Skins'!G23&gt;0, 'GROSS Scores &amp; Skins'!G23-(IF(F$9&lt;=$C23, 1,0)+IF(F$9+18&lt;=$C23,1,0)),"")</f>
        <v/>
      </c>
      <c r="G23" s="15" t="str">
        <f>IF('GROSS Scores &amp; Skins'!H23&gt;0, 'GROSS Scores &amp; Skins'!H23-(IF(G$9&lt;=$C23, 1,0)+IF(G$9+18&lt;=$C23,1,0)),"")</f>
        <v/>
      </c>
      <c r="H23" s="15" t="str">
        <f>IF('GROSS Scores &amp; Skins'!I23&gt;0, 'GROSS Scores &amp; Skins'!I23-(IF(H$9&lt;=$C23, 1,0)+IF(H$9+18&lt;=$C23,1,0)),"")</f>
        <v/>
      </c>
      <c r="I23" s="15" t="str">
        <f>IF('GROSS Scores &amp; Skins'!J23&gt;0, 'GROSS Scores &amp; Skins'!J23-(IF(I$9&lt;=$C23, 1,0)+IF(I$9+18&lt;=$C23,1,0)),"")</f>
        <v/>
      </c>
      <c r="J23" s="15" t="str">
        <f>IF('GROSS Scores &amp; Skins'!K23&gt;0, 'GROSS Scores &amp; Skins'!K23-(IF(J$9&lt;=$C23, 1,0)+IF(J$9+18&lt;=$C23,1,0)),"")</f>
        <v/>
      </c>
      <c r="K23" s="15" t="str">
        <f>IF('GROSS Scores &amp; Skins'!L23&gt;0, 'GROSS Scores &amp; Skins'!L23-(IF(K$9&lt;=$C23, 1,0)+IF(K$9+18&lt;=$C23,1,0)),"")</f>
        <v/>
      </c>
      <c r="L23" s="15" t="str">
        <f>IF('GROSS Scores &amp; Skins'!M23&gt;0, 'GROSS Scores &amp; Skins'!M23-(IF(L$9&lt;=$C23, 1,0)+IF(L$9+18&lt;=$C23,1,0)),"")</f>
        <v/>
      </c>
      <c r="M23" s="19" t="str">
        <f t="shared" si="10"/>
        <v/>
      </c>
      <c r="N23" s="15" t="str">
        <f>IF('GROSS Scores &amp; Skins'!O23&gt;0, 'GROSS Scores &amp; Skins'!O23-(IF(N$9&lt;=$C23, 1,0)+IF(N$9+18&lt;=$C23,1,0)),"")</f>
        <v/>
      </c>
      <c r="O23" s="15" t="str">
        <f>IF('GROSS Scores &amp; Skins'!P23&gt;0, 'GROSS Scores &amp; Skins'!P23-(IF(O$9&lt;=$C23, 1,0)+IF(O$9+18&lt;=$C23,1,0)),"")</f>
        <v/>
      </c>
      <c r="P23" s="15" t="str">
        <f>IF('GROSS Scores &amp; Skins'!Q23&gt;0, 'GROSS Scores &amp; Skins'!Q23-(IF(P$9&lt;=$C23, 1,0)+IF(P$9+18&lt;=$C23,1,0)),"")</f>
        <v/>
      </c>
      <c r="Q23" s="15" t="str">
        <f>IF('GROSS Scores &amp; Skins'!R23&gt;0, 'GROSS Scores &amp; Skins'!R23-(IF(Q$9&lt;=$C23, 1,0)+IF(Q$9+18&lt;=$C23,1,0)),"")</f>
        <v/>
      </c>
      <c r="R23" s="15" t="str">
        <f>IF('GROSS Scores &amp; Skins'!S23&gt;0, 'GROSS Scores &amp; Skins'!S23-(IF(R$9&lt;=$C23, 1,0)+IF(R$9+18&lt;=$C23,1,0)),"")</f>
        <v/>
      </c>
      <c r="S23" s="15" t="str">
        <f>IF('GROSS Scores &amp; Skins'!T23&gt;0, 'GROSS Scores &amp; Skins'!T23-(IF(S$9&lt;=$C23, 1,0)+IF(S$9+18&lt;=$C23,1,0)),"")</f>
        <v/>
      </c>
      <c r="T23" s="15" t="str">
        <f>IF('GROSS Scores &amp; Skins'!U23&gt;0, 'GROSS Scores &amp; Skins'!U23-(IF(T$9&lt;=$C23, 1,0)+IF(T$9+18&lt;=$C23,1,0)),"")</f>
        <v/>
      </c>
      <c r="U23" s="15" t="str">
        <f>IF('GROSS Scores &amp; Skins'!V23&gt;0, 'GROSS Scores &amp; Skins'!V23-(IF(U$9&lt;=$C23, 1,0)+IF(U$9+18&lt;=$C23,1,0)),"")</f>
        <v/>
      </c>
      <c r="V23" s="15" t="str">
        <f>IF('GROSS Scores &amp; Skins'!W23&gt;0, 'GROSS Scores &amp; Skins'!W23-(IF(V$9&lt;=$C23, 1,0)+IF(V$9+18&lt;=$C23,1,0)),"")</f>
        <v/>
      </c>
      <c r="W23" s="19" t="str">
        <f t="shared" si="11"/>
        <v/>
      </c>
      <c r="X23" s="19" t="str">
        <f>IF(ISNUMBER('GROSS Scores &amp; Skins'!Y23),'GROSS Scores &amp; Skins'!Y23,"")</f>
        <v/>
      </c>
      <c r="Y23" s="20" t="str">
        <f t="shared" si="12"/>
        <v/>
      </c>
      <c r="Z23" s="24">
        <f t="shared" si="3"/>
        <v>0</v>
      </c>
      <c r="AA23" s="117" t="str">
        <f t="shared" si="4"/>
        <v/>
      </c>
      <c r="AB23" s="28" t="str">
        <f t="shared" si="13"/>
        <v/>
      </c>
      <c r="AC23" s="28" t="str">
        <f t="shared" si="14"/>
        <v/>
      </c>
      <c r="AD23" s="28" t="str">
        <f t="shared" si="15"/>
        <v/>
      </c>
      <c r="AE23" s="81" t="str">
        <f t="shared" si="16"/>
        <v/>
      </c>
      <c r="AF23" s="116" t="str">
        <f t="shared" ca="1" si="5"/>
        <v/>
      </c>
      <c r="AG23" s="81" t="str">
        <f t="shared" si="6"/>
        <v/>
      </c>
      <c r="AH23" s="116" t="str">
        <f t="shared" ca="1" si="7"/>
        <v/>
      </c>
      <c r="AI23" s="81" t="str">
        <f t="shared" si="8"/>
        <v/>
      </c>
      <c r="AJ23" s="116" t="str">
        <f t="shared" ca="1" si="9"/>
        <v/>
      </c>
      <c r="AK23" s="14"/>
      <c r="AL23" s="98">
        <v>14</v>
      </c>
      <c r="AM23" s="98">
        <v>0</v>
      </c>
    </row>
    <row r="24" spans="1:39" ht="15.75" x14ac:dyDescent="0.25">
      <c r="A24" s="79" t="str">
        <f>IF(ISBLANK('GROSS Scores &amp; Skins'!A24),"",'GROSS Scores &amp; Skins'!A24)</f>
        <v>Pyle, Derek</v>
      </c>
      <c r="B24" s="79" t="str">
        <f>IF(ISBLANK('GROSS Scores &amp; Skins'!B24),"",'GROSS Scores &amp; Skins'!B24)</f>
        <v>A</v>
      </c>
      <c r="C24" s="80">
        <f>IF(ISBLANK('GROSS Scores &amp; Skins'!D24),"",'GROSS Scores &amp; Skins'!D24)</f>
        <v>5</v>
      </c>
      <c r="D24" s="15">
        <f>IF('GROSS Scores &amp; Skins'!E24&gt;0, 'GROSS Scores &amp; Skins'!E24-(IF(D$9&lt;=$C24, 1,0)+IF(D$9+18&lt;=$C24,1,0)),"")</f>
        <v>4</v>
      </c>
      <c r="E24" s="15">
        <f>IF('GROSS Scores &amp; Skins'!F24&gt;0, 'GROSS Scores &amp; Skins'!F24-(IF(E$9&lt;=$C24, 1,0)+IF(E$9+18&lt;=$C24,1,0)),"")</f>
        <v>5</v>
      </c>
      <c r="F24" s="15">
        <f>IF('GROSS Scores &amp; Skins'!G24&gt;0, 'GROSS Scores &amp; Skins'!G24-(IF(F$9&lt;=$C24, 1,0)+IF(F$9+18&lt;=$C24,1,0)),"")</f>
        <v>4</v>
      </c>
      <c r="G24" s="15">
        <f>IF('GROSS Scores &amp; Skins'!H24&gt;0, 'GROSS Scores &amp; Skins'!H24-(IF(G$9&lt;=$C24, 1,0)+IF(G$9+18&lt;=$C24,1,0)),"")</f>
        <v>3</v>
      </c>
      <c r="H24" s="15">
        <f>IF('GROSS Scores &amp; Skins'!I24&gt;0, 'GROSS Scores &amp; Skins'!I24-(IF(H$9&lt;=$C24, 1,0)+IF(H$9+18&lt;=$C24,1,0)),"")</f>
        <v>3</v>
      </c>
      <c r="I24" s="15">
        <f>IF('GROSS Scores &amp; Skins'!J24&gt;0, 'GROSS Scores &amp; Skins'!J24-(IF(I$9&lt;=$C24, 1,0)+IF(I$9+18&lt;=$C24,1,0)),"")</f>
        <v>5</v>
      </c>
      <c r="J24" s="15">
        <f>IF('GROSS Scores &amp; Skins'!K24&gt;0, 'GROSS Scores &amp; Skins'!K24-(IF(J$9&lt;=$C24, 1,0)+IF(J$9+18&lt;=$C24,1,0)),"")</f>
        <v>4</v>
      </c>
      <c r="K24" s="15">
        <f>IF('GROSS Scores &amp; Skins'!L24&gt;0, 'GROSS Scores &amp; Skins'!L24-(IF(K$9&lt;=$C24, 1,0)+IF(K$9+18&lt;=$C24,1,0)),"")</f>
        <v>3</v>
      </c>
      <c r="L24" s="15">
        <f>IF('GROSS Scores &amp; Skins'!M24&gt;0, 'GROSS Scores &amp; Skins'!M24-(IF(L$9&lt;=$C24, 1,0)+IF(L$9+18&lt;=$C24,1,0)),"")</f>
        <v>3</v>
      </c>
      <c r="M24" s="19">
        <f t="shared" si="10"/>
        <v>34</v>
      </c>
      <c r="N24" s="15">
        <f>IF('GROSS Scores &amp; Skins'!O24&gt;0, 'GROSS Scores &amp; Skins'!O24-(IF(N$9&lt;=$C24, 1,0)+IF(N$9+18&lt;=$C24,1,0)),"")</f>
        <v>4</v>
      </c>
      <c r="O24" s="15">
        <f>IF('GROSS Scores &amp; Skins'!P24&gt;0, 'GROSS Scores &amp; Skins'!P24-(IF(O$9&lt;=$C24, 1,0)+IF(O$9+18&lt;=$C24,1,0)),"")</f>
        <v>4</v>
      </c>
      <c r="P24" s="15">
        <f>IF('GROSS Scores &amp; Skins'!Q24&gt;0, 'GROSS Scores &amp; Skins'!Q24-(IF(P$9&lt;=$C24, 1,0)+IF(P$9+18&lt;=$C24,1,0)),"")</f>
        <v>3</v>
      </c>
      <c r="Q24" s="15">
        <f>IF('GROSS Scores &amp; Skins'!R24&gt;0, 'GROSS Scores &amp; Skins'!R24-(IF(Q$9&lt;=$C24, 1,0)+IF(Q$9+18&lt;=$C24,1,0)),"")</f>
        <v>5</v>
      </c>
      <c r="R24" s="15">
        <f>IF('GROSS Scores &amp; Skins'!S24&gt;0, 'GROSS Scores &amp; Skins'!S24-(IF(R$9&lt;=$C24, 1,0)+IF(R$9+18&lt;=$C24,1,0)),"")</f>
        <v>4</v>
      </c>
      <c r="S24" s="15">
        <f>IF('GROSS Scores &amp; Skins'!T24&gt;0, 'GROSS Scores &amp; Skins'!T24-(IF(S$9&lt;=$C24, 1,0)+IF(S$9+18&lt;=$C24,1,0)),"")</f>
        <v>5</v>
      </c>
      <c r="T24" s="15">
        <f>IF('GROSS Scores &amp; Skins'!U24&gt;0, 'GROSS Scores &amp; Skins'!U24-(IF(T$9&lt;=$C24, 1,0)+IF(T$9+18&lt;=$C24,1,0)),"")</f>
        <v>7</v>
      </c>
      <c r="U24" s="15">
        <f>IF('GROSS Scores &amp; Skins'!V24&gt;0, 'GROSS Scores &amp; Skins'!V24-(IF(U$9&lt;=$C24, 1,0)+IF(U$9+18&lt;=$C24,1,0)),"")</f>
        <v>3</v>
      </c>
      <c r="V24" s="15">
        <f>IF('GROSS Scores &amp; Skins'!W24&gt;0, 'GROSS Scores &amp; Skins'!W24-(IF(V$9&lt;=$C24, 1,0)+IF(V$9+18&lt;=$C24,1,0)),"")</f>
        <v>5</v>
      </c>
      <c r="W24" s="19">
        <f t="shared" si="11"/>
        <v>40</v>
      </c>
      <c r="X24" s="19">
        <f>IF(ISNUMBER('GROSS Scores &amp; Skins'!Y24),'GROSS Scores &amp; Skins'!Y24,"")</f>
        <v>79</v>
      </c>
      <c r="Y24" s="20">
        <f t="shared" si="12"/>
        <v>74</v>
      </c>
      <c r="Z24" s="24">
        <f t="shared" si="3"/>
        <v>0</v>
      </c>
      <c r="AA24" s="117" t="str">
        <f t="shared" si="4"/>
        <v/>
      </c>
      <c r="AB24" s="28">
        <f t="shared" si="13"/>
        <v>79</v>
      </c>
      <c r="AC24" s="28" t="str">
        <f t="shared" si="14"/>
        <v/>
      </c>
      <c r="AD24" s="28" t="str">
        <f t="shared" si="15"/>
        <v/>
      </c>
      <c r="AE24" s="81">
        <f t="shared" si="16"/>
        <v>1</v>
      </c>
      <c r="AF24" s="116">
        <f t="shared" ca="1" si="5"/>
        <v>25</v>
      </c>
      <c r="AG24" s="81" t="str">
        <f t="shared" si="6"/>
        <v/>
      </c>
      <c r="AH24" s="116" t="str">
        <f t="shared" ca="1" si="7"/>
        <v/>
      </c>
      <c r="AI24" s="81" t="str">
        <f t="shared" si="8"/>
        <v/>
      </c>
      <c r="AJ24" s="116" t="str">
        <f t="shared" ca="1" si="9"/>
        <v/>
      </c>
      <c r="AK24" s="14"/>
      <c r="AL24" s="98">
        <v>15</v>
      </c>
      <c r="AM24" s="98">
        <v>0</v>
      </c>
    </row>
    <row r="25" spans="1:39" ht="15.75" x14ac:dyDescent="0.25">
      <c r="A25" s="79" t="str">
        <f>IF(ISBLANK('GROSS Scores &amp; Skins'!A25),"",'GROSS Scores &amp; Skins'!A25)</f>
        <v>Sisler, Eric</v>
      </c>
      <c r="B25" s="79" t="str">
        <f>IF(ISBLANK('GROSS Scores &amp; Skins'!B25),"",'GROSS Scores &amp; Skins'!B25)</f>
        <v>A</v>
      </c>
      <c r="C25" s="80">
        <f>IF(ISBLANK('GROSS Scores &amp; Skins'!D25),"",'GROSS Scores &amp; Skins'!D25)</f>
        <v>6</v>
      </c>
      <c r="D25" s="15">
        <f>IF('GROSS Scores &amp; Skins'!E25&gt;0, 'GROSS Scores &amp; Skins'!E25-(IF(D$9&lt;=$C25, 1,0)+IF(D$9+18&lt;=$C25,1,0)),"")</f>
        <v>5</v>
      </c>
      <c r="E25" s="15">
        <f>IF('GROSS Scores &amp; Skins'!F25&gt;0, 'GROSS Scores &amp; Skins'!F25-(IF(E$9&lt;=$C25, 1,0)+IF(E$9+18&lt;=$C25,1,0)),"")</f>
        <v>7</v>
      </c>
      <c r="F25" s="15">
        <f>IF('GROSS Scores &amp; Skins'!G25&gt;0, 'GROSS Scores &amp; Skins'!G25-(IF(F$9&lt;=$C25, 1,0)+IF(F$9+18&lt;=$C25,1,0)),"")</f>
        <v>5</v>
      </c>
      <c r="G25" s="15">
        <f>IF('GROSS Scores &amp; Skins'!H25&gt;0, 'GROSS Scores &amp; Skins'!H25-(IF(G$9&lt;=$C25, 1,0)+IF(G$9+18&lt;=$C25,1,0)),"")</f>
        <v>4</v>
      </c>
      <c r="H25" s="15">
        <f>IF('GROSS Scores &amp; Skins'!I25&gt;0, 'GROSS Scores &amp; Skins'!I25-(IF(H$9&lt;=$C25, 1,0)+IF(H$9+18&lt;=$C25,1,0)),"")</f>
        <v>4</v>
      </c>
      <c r="I25" s="15">
        <f>IF('GROSS Scores &amp; Skins'!J25&gt;0, 'GROSS Scores &amp; Skins'!J25-(IF(I$9&lt;=$C25, 1,0)+IF(I$9+18&lt;=$C25,1,0)),"")</f>
        <v>6</v>
      </c>
      <c r="J25" s="15">
        <f>IF('GROSS Scores &amp; Skins'!K25&gt;0, 'GROSS Scores &amp; Skins'!K25-(IF(J$9&lt;=$C25, 1,0)+IF(J$9+18&lt;=$C25,1,0)),"")</f>
        <v>6</v>
      </c>
      <c r="K25" s="15">
        <f>IF('GROSS Scores &amp; Skins'!L25&gt;0, 'GROSS Scores &amp; Skins'!L25-(IF(K$9&lt;=$C25, 1,0)+IF(K$9+18&lt;=$C25,1,0)),"")</f>
        <v>3</v>
      </c>
      <c r="L25" s="15">
        <f>IF('GROSS Scores &amp; Skins'!M25&gt;0, 'GROSS Scores &amp; Skins'!M25-(IF(L$9&lt;=$C25, 1,0)+IF(L$9+18&lt;=$C25,1,0)),"")</f>
        <v>4</v>
      </c>
      <c r="M25" s="19">
        <f t="shared" si="10"/>
        <v>44</v>
      </c>
      <c r="N25" s="15">
        <f>IF('GROSS Scores &amp; Skins'!O25&gt;0, 'GROSS Scores &amp; Skins'!O25-(IF(N$9&lt;=$C25, 1,0)+IF(N$9+18&lt;=$C25,1,0)),"")</f>
        <v>3</v>
      </c>
      <c r="O25" s="15">
        <f>IF('GROSS Scores &amp; Skins'!P25&gt;0, 'GROSS Scores &amp; Skins'!P25-(IF(O$9&lt;=$C25, 1,0)+IF(O$9+18&lt;=$C25,1,0)),"")</f>
        <v>4</v>
      </c>
      <c r="P25" s="15">
        <f>IF('GROSS Scores &amp; Skins'!Q25&gt;0, 'GROSS Scores &amp; Skins'!Q25-(IF(P$9&lt;=$C25, 1,0)+IF(P$9+18&lt;=$C25,1,0)),"")</f>
        <v>4</v>
      </c>
      <c r="Q25" s="15">
        <f>IF('GROSS Scores &amp; Skins'!R25&gt;0, 'GROSS Scores &amp; Skins'!R25-(IF(Q$9&lt;=$C25, 1,0)+IF(Q$9+18&lt;=$C25,1,0)),"")</f>
        <v>4</v>
      </c>
      <c r="R25" s="15">
        <f>IF('GROSS Scores &amp; Skins'!S25&gt;0, 'GROSS Scores &amp; Skins'!S25-(IF(R$9&lt;=$C25, 1,0)+IF(R$9+18&lt;=$C25,1,0)),"")</f>
        <v>4</v>
      </c>
      <c r="S25" s="15">
        <f>IF('GROSS Scores &amp; Skins'!T25&gt;0, 'GROSS Scores &amp; Skins'!T25-(IF(S$9&lt;=$C25, 1,0)+IF(S$9+18&lt;=$C25,1,0)),"")</f>
        <v>4</v>
      </c>
      <c r="T25" s="15">
        <f>IF('GROSS Scores &amp; Skins'!U25&gt;0, 'GROSS Scores &amp; Skins'!U25-(IF(T$9&lt;=$C25, 1,0)+IF(T$9+18&lt;=$C25,1,0)),"")</f>
        <v>6</v>
      </c>
      <c r="U25" s="15">
        <f>IF('GROSS Scores &amp; Skins'!V25&gt;0, 'GROSS Scores &amp; Skins'!V25-(IF(U$9&lt;=$C25, 1,0)+IF(U$9+18&lt;=$C25,1,0)),"")</f>
        <v>3</v>
      </c>
      <c r="V25" s="15">
        <f>IF('GROSS Scores &amp; Skins'!W25&gt;0, 'GROSS Scores &amp; Skins'!W25-(IF(V$9&lt;=$C25, 1,0)+IF(V$9+18&lt;=$C25,1,0)),"")</f>
        <v>5</v>
      </c>
      <c r="W25" s="19">
        <f t="shared" si="11"/>
        <v>37</v>
      </c>
      <c r="X25" s="19">
        <f>IF(ISNUMBER('GROSS Scores &amp; Skins'!Y25),'GROSS Scores &amp; Skins'!Y25,"")</f>
        <v>87</v>
      </c>
      <c r="Y25" s="20">
        <f t="shared" si="12"/>
        <v>81</v>
      </c>
      <c r="Z25" s="24">
        <f t="shared" si="3"/>
        <v>0</v>
      </c>
      <c r="AA25" s="117" t="str">
        <f t="shared" si="4"/>
        <v/>
      </c>
      <c r="AB25" s="28">
        <f t="shared" si="13"/>
        <v>87</v>
      </c>
      <c r="AC25" s="28" t="str">
        <f t="shared" si="14"/>
        <v/>
      </c>
      <c r="AD25" s="28" t="str">
        <f t="shared" si="15"/>
        <v/>
      </c>
      <c r="AE25" s="81">
        <f t="shared" si="16"/>
        <v>4</v>
      </c>
      <c r="AF25" s="116">
        <f t="shared" ca="1" si="5"/>
        <v>5</v>
      </c>
      <c r="AG25" s="81" t="str">
        <f t="shared" si="6"/>
        <v/>
      </c>
      <c r="AH25" s="116" t="str">
        <f t="shared" ca="1" si="7"/>
        <v/>
      </c>
      <c r="AI25" s="81" t="str">
        <f t="shared" si="8"/>
        <v/>
      </c>
      <c r="AJ25" s="116" t="str">
        <f t="shared" ca="1" si="9"/>
        <v/>
      </c>
      <c r="AK25" s="14"/>
      <c r="AL25" s="98">
        <v>16</v>
      </c>
      <c r="AM25" s="98">
        <v>0</v>
      </c>
    </row>
    <row r="26" spans="1:39" ht="15.75" x14ac:dyDescent="0.25">
      <c r="A26" s="79" t="str">
        <f>IF(ISBLANK('GROSS Scores &amp; Skins'!A26),"",'GROSS Scores &amp; Skins'!A26)</f>
        <v>Trench, Jon</v>
      </c>
      <c r="B26" s="79" t="str">
        <f>IF(ISBLANK('GROSS Scores &amp; Skins'!B26),"",'GROSS Scores &amp; Skins'!B26)</f>
        <v>A</v>
      </c>
      <c r="C26" s="80">
        <f>IF(ISBLANK('GROSS Scores &amp; Skins'!D26),"",'GROSS Scores &amp; Skins'!D26)</f>
        <v>5</v>
      </c>
      <c r="D26" s="15" t="str">
        <f>IF('GROSS Scores &amp; Skins'!E26&gt;0, 'GROSS Scores &amp; Skins'!E26-(IF(D$9&lt;=$C26, 1,0)+IF(D$9+18&lt;=$C26,1,0)),"")</f>
        <v/>
      </c>
      <c r="E26" s="15" t="str">
        <f>IF('GROSS Scores &amp; Skins'!F26&gt;0, 'GROSS Scores &amp; Skins'!F26-(IF(E$9&lt;=$C26, 1,0)+IF(E$9+18&lt;=$C26,1,0)),"")</f>
        <v/>
      </c>
      <c r="F26" s="15" t="str">
        <f>IF('GROSS Scores &amp; Skins'!G26&gt;0, 'GROSS Scores &amp; Skins'!G26-(IF(F$9&lt;=$C26, 1,0)+IF(F$9+18&lt;=$C26,1,0)),"")</f>
        <v/>
      </c>
      <c r="G26" s="15" t="str">
        <f>IF('GROSS Scores &amp; Skins'!H26&gt;0, 'GROSS Scores &amp; Skins'!H26-(IF(G$9&lt;=$C26, 1,0)+IF(G$9+18&lt;=$C26,1,0)),"")</f>
        <v/>
      </c>
      <c r="H26" s="15" t="str">
        <f>IF('GROSS Scores &amp; Skins'!I26&gt;0, 'GROSS Scores &amp; Skins'!I26-(IF(H$9&lt;=$C26, 1,0)+IF(H$9+18&lt;=$C26,1,0)),"")</f>
        <v/>
      </c>
      <c r="I26" s="15" t="str">
        <f>IF('GROSS Scores &amp; Skins'!J26&gt;0, 'GROSS Scores &amp; Skins'!J26-(IF(I$9&lt;=$C26, 1,0)+IF(I$9+18&lt;=$C26,1,0)),"")</f>
        <v/>
      </c>
      <c r="J26" s="15" t="str">
        <f>IF('GROSS Scores &amp; Skins'!K26&gt;0, 'GROSS Scores &amp; Skins'!K26-(IF(J$9&lt;=$C26, 1,0)+IF(J$9+18&lt;=$C26,1,0)),"")</f>
        <v/>
      </c>
      <c r="K26" s="15" t="str">
        <f>IF('GROSS Scores &amp; Skins'!L26&gt;0, 'GROSS Scores &amp; Skins'!L26-(IF(K$9&lt;=$C26, 1,0)+IF(K$9+18&lt;=$C26,1,0)),"")</f>
        <v/>
      </c>
      <c r="L26" s="15" t="str">
        <f>IF('GROSS Scores &amp; Skins'!M26&gt;0, 'GROSS Scores &amp; Skins'!M26-(IF(L$9&lt;=$C26, 1,0)+IF(L$9+18&lt;=$C26,1,0)),"")</f>
        <v/>
      </c>
      <c r="M26" s="19" t="str">
        <f t="shared" si="10"/>
        <v/>
      </c>
      <c r="N26" s="15" t="str">
        <f>IF('GROSS Scores &amp; Skins'!O26&gt;0, 'GROSS Scores &amp; Skins'!O26-(IF(N$9&lt;=$C26, 1,0)+IF(N$9+18&lt;=$C26,1,0)),"")</f>
        <v/>
      </c>
      <c r="O26" s="15" t="str">
        <f>IF('GROSS Scores &amp; Skins'!P26&gt;0, 'GROSS Scores &amp; Skins'!P26-(IF(O$9&lt;=$C26, 1,0)+IF(O$9+18&lt;=$C26,1,0)),"")</f>
        <v/>
      </c>
      <c r="P26" s="15" t="str">
        <f>IF('GROSS Scores &amp; Skins'!Q26&gt;0, 'GROSS Scores &amp; Skins'!Q26-(IF(P$9&lt;=$C26, 1,0)+IF(P$9+18&lt;=$C26,1,0)),"")</f>
        <v/>
      </c>
      <c r="Q26" s="15" t="str">
        <f>IF('GROSS Scores &amp; Skins'!R26&gt;0, 'GROSS Scores &amp; Skins'!R26-(IF(Q$9&lt;=$C26, 1,0)+IF(Q$9+18&lt;=$C26,1,0)),"")</f>
        <v/>
      </c>
      <c r="R26" s="15" t="str">
        <f>IF('GROSS Scores &amp; Skins'!S26&gt;0, 'GROSS Scores &amp; Skins'!S26-(IF(R$9&lt;=$C26, 1,0)+IF(R$9+18&lt;=$C26,1,0)),"")</f>
        <v/>
      </c>
      <c r="S26" s="15" t="str">
        <f>IF('GROSS Scores &amp; Skins'!T26&gt;0, 'GROSS Scores &amp; Skins'!T26-(IF(S$9&lt;=$C26, 1,0)+IF(S$9+18&lt;=$C26,1,0)),"")</f>
        <v/>
      </c>
      <c r="T26" s="15" t="str">
        <f>IF('GROSS Scores &amp; Skins'!U26&gt;0, 'GROSS Scores &amp; Skins'!U26-(IF(T$9&lt;=$C26, 1,0)+IF(T$9+18&lt;=$C26,1,0)),"")</f>
        <v/>
      </c>
      <c r="U26" s="15" t="str">
        <f>IF('GROSS Scores &amp; Skins'!V26&gt;0, 'GROSS Scores &amp; Skins'!V26-(IF(U$9&lt;=$C26, 1,0)+IF(U$9+18&lt;=$C26,1,0)),"")</f>
        <v/>
      </c>
      <c r="V26" s="15" t="str">
        <f>IF('GROSS Scores &amp; Skins'!W26&gt;0, 'GROSS Scores &amp; Skins'!W26-(IF(V$9&lt;=$C26, 1,0)+IF(V$9+18&lt;=$C26,1,0)),"")</f>
        <v/>
      </c>
      <c r="W26" s="19" t="str">
        <f t="shared" si="11"/>
        <v/>
      </c>
      <c r="X26" s="19" t="str">
        <f>IF(ISNUMBER('GROSS Scores &amp; Skins'!Y26),'GROSS Scores &amp; Skins'!Y26,"")</f>
        <v/>
      </c>
      <c r="Y26" s="20" t="str">
        <f t="shared" si="12"/>
        <v/>
      </c>
      <c r="Z26" s="24">
        <f t="shared" si="3"/>
        <v>0</v>
      </c>
      <c r="AA26" s="117" t="str">
        <f t="shared" si="4"/>
        <v/>
      </c>
      <c r="AB26" s="28" t="str">
        <f t="shared" si="13"/>
        <v/>
      </c>
      <c r="AC26" s="28" t="str">
        <f t="shared" si="14"/>
        <v/>
      </c>
      <c r="AD26" s="28" t="str">
        <f t="shared" si="15"/>
        <v/>
      </c>
      <c r="AE26" s="81" t="str">
        <f t="shared" si="16"/>
        <v/>
      </c>
      <c r="AF26" s="116" t="str">
        <f t="shared" ca="1" si="5"/>
        <v/>
      </c>
      <c r="AG26" s="81" t="str">
        <f t="shared" si="6"/>
        <v/>
      </c>
      <c r="AH26" s="116" t="str">
        <f t="shared" ca="1" si="7"/>
        <v/>
      </c>
      <c r="AI26" s="81" t="str">
        <f t="shared" si="8"/>
        <v/>
      </c>
      <c r="AJ26" s="116" t="str">
        <f t="shared" ca="1" si="9"/>
        <v/>
      </c>
      <c r="AK26" s="14"/>
      <c r="AL26" s="98">
        <v>17</v>
      </c>
      <c r="AM26" s="98">
        <v>0</v>
      </c>
    </row>
    <row r="27" spans="1:39" ht="15.75" x14ac:dyDescent="0.25">
      <c r="A27" s="79" t="str">
        <f>IF(ISBLANK('GROSS Scores &amp; Skins'!A27),"",'GROSS Scores &amp; Skins'!A27)</f>
        <v>Theis</v>
      </c>
      <c r="B27" s="79" t="str">
        <f>IF(ISBLANK('GROSS Scores &amp; Skins'!B27),"",'GROSS Scores &amp; Skins'!B27)</f>
        <v>A</v>
      </c>
      <c r="C27" s="80">
        <f>IF(ISBLANK('GROSS Scores &amp; Skins'!D27),"",'GROSS Scores &amp; Skins'!D27)</f>
        <v>5</v>
      </c>
      <c r="D27" s="15">
        <f>IF('GROSS Scores &amp; Skins'!E27&gt;0, 'GROSS Scores &amp; Skins'!E27-(IF(D$9&lt;=$C27, 1,0)+IF(D$9+18&lt;=$C27,1,0)),"")</f>
        <v>4</v>
      </c>
      <c r="E27" s="15">
        <f>IF('GROSS Scores &amp; Skins'!F27&gt;0, 'GROSS Scores &amp; Skins'!F27-(IF(E$9&lt;=$C27, 1,0)+IF(E$9+18&lt;=$C27,1,0)),"")</f>
        <v>6</v>
      </c>
      <c r="F27" s="15">
        <f>IF('GROSS Scores &amp; Skins'!G27&gt;0, 'GROSS Scores &amp; Skins'!G27-(IF(F$9&lt;=$C27, 1,0)+IF(F$9+18&lt;=$C27,1,0)),"")</f>
        <v>4</v>
      </c>
      <c r="G27" s="15">
        <f>IF('GROSS Scores &amp; Skins'!H27&gt;0, 'GROSS Scores &amp; Skins'!H27-(IF(G$9&lt;=$C27, 1,0)+IF(G$9+18&lt;=$C27,1,0)),"")</f>
        <v>3</v>
      </c>
      <c r="H27" s="15">
        <f>IF('GROSS Scores &amp; Skins'!I27&gt;0, 'GROSS Scores &amp; Skins'!I27-(IF(H$9&lt;=$C27, 1,0)+IF(H$9+18&lt;=$C27,1,0)),"")</f>
        <v>3</v>
      </c>
      <c r="I27" s="15">
        <f>IF('GROSS Scores &amp; Skins'!J27&gt;0, 'GROSS Scores &amp; Skins'!J27-(IF(I$9&lt;=$C27, 1,0)+IF(I$9+18&lt;=$C27,1,0)),"")</f>
        <v>7</v>
      </c>
      <c r="J27" s="15">
        <f>IF('GROSS Scores &amp; Skins'!K27&gt;0, 'GROSS Scores &amp; Skins'!K27-(IF(J$9&lt;=$C27, 1,0)+IF(J$9+18&lt;=$C27,1,0)),"")</f>
        <v>4</v>
      </c>
      <c r="K27" s="15">
        <f>IF('GROSS Scores &amp; Skins'!L27&gt;0, 'GROSS Scores &amp; Skins'!L27-(IF(K$9&lt;=$C27, 1,0)+IF(K$9+18&lt;=$C27,1,0)),"")</f>
        <v>3</v>
      </c>
      <c r="L27" s="15">
        <f>IF('GROSS Scores &amp; Skins'!M27&gt;0, 'GROSS Scores &amp; Skins'!M27-(IF(L$9&lt;=$C27, 1,0)+IF(L$9+18&lt;=$C27,1,0)),"")</f>
        <v>4</v>
      </c>
      <c r="M27" s="19">
        <f t="shared" si="10"/>
        <v>38</v>
      </c>
      <c r="N27" s="15">
        <f>IF('GROSS Scores &amp; Skins'!O27&gt;0, 'GROSS Scores &amp; Skins'!O27-(IF(N$9&lt;=$C27, 1,0)+IF(N$9+18&lt;=$C27,1,0)),"")</f>
        <v>5</v>
      </c>
      <c r="O27" s="15">
        <f>IF('GROSS Scores &amp; Skins'!P27&gt;0, 'GROSS Scores &amp; Skins'!P27-(IF(O$9&lt;=$C27, 1,0)+IF(O$9+18&lt;=$C27,1,0)),"")</f>
        <v>4</v>
      </c>
      <c r="P27" s="15">
        <f>IF('GROSS Scores &amp; Skins'!Q27&gt;0, 'GROSS Scores &amp; Skins'!Q27-(IF(P$9&lt;=$C27, 1,0)+IF(P$9+18&lt;=$C27,1,0)),"")</f>
        <v>3</v>
      </c>
      <c r="Q27" s="15">
        <f>IF('GROSS Scores &amp; Skins'!R27&gt;0, 'GROSS Scores &amp; Skins'!R27-(IF(Q$9&lt;=$C27, 1,0)+IF(Q$9+18&lt;=$C27,1,0)),"")</f>
        <v>5</v>
      </c>
      <c r="R27" s="15">
        <f>IF('GROSS Scores &amp; Skins'!S27&gt;0, 'GROSS Scores &amp; Skins'!S27-(IF(R$9&lt;=$C27, 1,0)+IF(R$9+18&lt;=$C27,1,0)),"")</f>
        <v>3</v>
      </c>
      <c r="S27" s="15">
        <f>IF('GROSS Scores &amp; Skins'!T27&gt;0, 'GROSS Scores &amp; Skins'!T27-(IF(S$9&lt;=$C27, 1,0)+IF(S$9+18&lt;=$C27,1,0)),"")</f>
        <v>4</v>
      </c>
      <c r="T27" s="15">
        <f>IF('GROSS Scores &amp; Skins'!U27&gt;0, 'GROSS Scores &amp; Skins'!U27-(IF(T$9&lt;=$C27, 1,0)+IF(T$9+18&lt;=$C27,1,0)),"")</f>
        <v>5</v>
      </c>
      <c r="U27" s="15">
        <f>IF('GROSS Scores &amp; Skins'!V27&gt;0, 'GROSS Scores &amp; Skins'!V27-(IF(U$9&lt;=$C27, 1,0)+IF(U$9+18&lt;=$C27,1,0)),"")</f>
        <v>3</v>
      </c>
      <c r="V27" s="15">
        <f>IF('GROSS Scores &amp; Skins'!W27&gt;0, 'GROSS Scores &amp; Skins'!W27-(IF(V$9&lt;=$C27, 1,0)+IF(V$9+18&lt;=$C27,1,0)),"")</f>
        <v>5</v>
      </c>
      <c r="W27" s="19">
        <f t="shared" si="11"/>
        <v>37</v>
      </c>
      <c r="X27" s="19">
        <f>IF(ISNUMBER('GROSS Scores &amp; Skins'!Y27),'GROSS Scores &amp; Skins'!Y27,"")</f>
        <v>80</v>
      </c>
      <c r="Y27" s="20">
        <f t="shared" si="12"/>
        <v>75</v>
      </c>
      <c r="Z27" s="24">
        <f t="shared" si="3"/>
        <v>0</v>
      </c>
      <c r="AA27" s="117" t="str">
        <f t="shared" si="4"/>
        <v/>
      </c>
      <c r="AB27" s="28">
        <f t="shared" si="13"/>
        <v>80</v>
      </c>
      <c r="AC27" s="28" t="str">
        <f t="shared" si="14"/>
        <v/>
      </c>
      <c r="AD27" s="28" t="str">
        <f t="shared" si="15"/>
        <v/>
      </c>
      <c r="AE27" s="81">
        <f t="shared" si="16"/>
        <v>2</v>
      </c>
      <c r="AF27" s="116">
        <f t="shared" ca="1" si="5"/>
        <v>15</v>
      </c>
      <c r="AG27" s="81" t="str">
        <f t="shared" si="6"/>
        <v/>
      </c>
      <c r="AH27" s="116" t="str">
        <f t="shared" ca="1" si="7"/>
        <v/>
      </c>
      <c r="AI27" s="81" t="str">
        <f t="shared" si="8"/>
        <v/>
      </c>
      <c r="AJ27" s="116" t="str">
        <f t="shared" ca="1" si="9"/>
        <v/>
      </c>
      <c r="AK27" s="14"/>
      <c r="AL27" s="98">
        <v>18</v>
      </c>
      <c r="AM27" s="98">
        <v>0</v>
      </c>
    </row>
    <row r="28" spans="1:39" ht="15.75" x14ac:dyDescent="0.25">
      <c r="A28" s="79" t="str">
        <f>IF(ISBLANK('GROSS Scores &amp; Skins'!A28),"",'GROSS Scores &amp; Skins'!A28)</f>
        <v>Zeigler, Bill</v>
      </c>
      <c r="B28" s="79" t="str">
        <f>IF(ISBLANK('GROSS Scores &amp; Skins'!B28),"",'GROSS Scores &amp; Skins'!B28)</f>
        <v>A</v>
      </c>
      <c r="C28" s="80">
        <f>IF(ISBLANK('GROSS Scores &amp; Skins'!D28),"",'GROSS Scores &amp; Skins'!D28)</f>
        <v>5</v>
      </c>
      <c r="D28" s="15" t="str">
        <f>IF('GROSS Scores &amp; Skins'!E28&gt;0, 'GROSS Scores &amp; Skins'!E28-(IF(D$9&lt;=$C28, 1,0)+IF(D$9+18&lt;=$C28,1,0)),"")</f>
        <v/>
      </c>
      <c r="E28" s="15" t="str">
        <f>IF('GROSS Scores &amp; Skins'!F28&gt;0, 'GROSS Scores &amp; Skins'!F28-(IF(E$9&lt;=$C28, 1,0)+IF(E$9+18&lt;=$C28,1,0)),"")</f>
        <v/>
      </c>
      <c r="F28" s="15" t="str">
        <f>IF('GROSS Scores &amp; Skins'!G28&gt;0, 'GROSS Scores &amp; Skins'!G28-(IF(F$9&lt;=$C28, 1,0)+IF(F$9+18&lt;=$C28,1,0)),"")</f>
        <v/>
      </c>
      <c r="G28" s="15" t="str">
        <f>IF('GROSS Scores &amp; Skins'!H28&gt;0, 'GROSS Scores &amp; Skins'!H28-(IF(G$9&lt;=$C28, 1,0)+IF(G$9+18&lt;=$C28,1,0)),"")</f>
        <v/>
      </c>
      <c r="H28" s="15" t="str">
        <f>IF('GROSS Scores &amp; Skins'!I28&gt;0, 'GROSS Scores &amp; Skins'!I28-(IF(H$9&lt;=$C28, 1,0)+IF(H$9+18&lt;=$C28,1,0)),"")</f>
        <v/>
      </c>
      <c r="I28" s="15" t="str">
        <f>IF('GROSS Scores &amp; Skins'!J28&gt;0, 'GROSS Scores &amp; Skins'!J28-(IF(I$9&lt;=$C28, 1,0)+IF(I$9+18&lt;=$C28,1,0)),"")</f>
        <v/>
      </c>
      <c r="J28" s="15" t="str">
        <f>IF('GROSS Scores &amp; Skins'!K28&gt;0, 'GROSS Scores &amp; Skins'!K28-(IF(J$9&lt;=$C28, 1,0)+IF(J$9+18&lt;=$C28,1,0)),"")</f>
        <v/>
      </c>
      <c r="K28" s="15" t="str">
        <f>IF('GROSS Scores &amp; Skins'!L28&gt;0, 'GROSS Scores &amp; Skins'!L28-(IF(K$9&lt;=$C28, 1,0)+IF(K$9+18&lt;=$C28,1,0)),"")</f>
        <v/>
      </c>
      <c r="L28" s="15" t="str">
        <f>IF('GROSS Scores &amp; Skins'!M28&gt;0, 'GROSS Scores &amp; Skins'!M28-(IF(L$9&lt;=$C28, 1,0)+IF(L$9+18&lt;=$C28,1,0)),"")</f>
        <v/>
      </c>
      <c r="M28" s="19" t="str">
        <f t="shared" si="10"/>
        <v/>
      </c>
      <c r="N28" s="15" t="str">
        <f>IF('GROSS Scores &amp; Skins'!O28&gt;0, 'GROSS Scores &amp; Skins'!O28-(IF(N$9&lt;=$C28, 1,0)+IF(N$9+18&lt;=$C28,1,0)),"")</f>
        <v/>
      </c>
      <c r="O28" s="15" t="str">
        <f>IF('GROSS Scores &amp; Skins'!P28&gt;0, 'GROSS Scores &amp; Skins'!P28-(IF(O$9&lt;=$C28, 1,0)+IF(O$9+18&lt;=$C28,1,0)),"")</f>
        <v/>
      </c>
      <c r="P28" s="15" t="str">
        <f>IF('GROSS Scores &amp; Skins'!Q28&gt;0, 'GROSS Scores &amp; Skins'!Q28-(IF(P$9&lt;=$C28, 1,0)+IF(P$9+18&lt;=$C28,1,0)),"")</f>
        <v/>
      </c>
      <c r="Q28" s="15" t="str">
        <f>IF('GROSS Scores &amp; Skins'!R28&gt;0, 'GROSS Scores &amp; Skins'!R28-(IF(Q$9&lt;=$C28, 1,0)+IF(Q$9+18&lt;=$C28,1,0)),"")</f>
        <v/>
      </c>
      <c r="R28" s="15" t="str">
        <f>IF('GROSS Scores &amp; Skins'!S28&gt;0, 'GROSS Scores &amp; Skins'!S28-(IF(R$9&lt;=$C28, 1,0)+IF(R$9+18&lt;=$C28,1,0)),"")</f>
        <v/>
      </c>
      <c r="S28" s="15" t="str">
        <f>IF('GROSS Scores &amp; Skins'!T28&gt;0, 'GROSS Scores &amp; Skins'!T28-(IF(S$9&lt;=$C28, 1,0)+IF(S$9+18&lt;=$C28,1,0)),"")</f>
        <v/>
      </c>
      <c r="T28" s="15">
        <f>IF('GROSS Scores &amp; Skins'!U28&gt;0, 'GROSS Scores &amp; Skins'!U28-(IF(T$9&lt;=$C28, 1,0)+IF(T$9+18&lt;=$C28,1,0)),"")</f>
        <v>4</v>
      </c>
      <c r="U28" s="15" t="str">
        <f>IF('GROSS Scores &amp; Skins'!V28&gt;0, 'GROSS Scores &amp; Skins'!V28-(IF(U$9&lt;=$C28, 1,0)+IF(U$9+18&lt;=$C28,1,0)),"")</f>
        <v/>
      </c>
      <c r="V28" s="15" t="str">
        <f>IF('GROSS Scores &amp; Skins'!W28&gt;0, 'GROSS Scores &amp; Skins'!W28-(IF(V$9&lt;=$C28, 1,0)+IF(V$9+18&lt;=$C28,1,0)),"")</f>
        <v/>
      </c>
      <c r="W28" s="19">
        <f t="shared" si="11"/>
        <v>4</v>
      </c>
      <c r="X28" s="19" t="str">
        <f>IF(ISNUMBER('GROSS Scores &amp; Skins'!Y28),'GROSS Scores &amp; Skins'!Y28,"")</f>
        <v/>
      </c>
      <c r="Y28" s="20" t="str">
        <f t="shared" si="12"/>
        <v/>
      </c>
      <c r="Z28" s="24">
        <f t="shared" si="3"/>
        <v>0</v>
      </c>
      <c r="AA28" s="117" t="str">
        <f t="shared" si="4"/>
        <v/>
      </c>
      <c r="AB28" s="28" t="str">
        <f t="shared" si="13"/>
        <v/>
      </c>
      <c r="AC28" s="28" t="str">
        <f t="shared" si="14"/>
        <v/>
      </c>
      <c r="AD28" s="28" t="str">
        <f t="shared" si="15"/>
        <v/>
      </c>
      <c r="AE28" s="81" t="str">
        <f t="shared" si="16"/>
        <v/>
      </c>
      <c r="AF28" s="116" t="str">
        <f t="shared" ca="1" si="5"/>
        <v/>
      </c>
      <c r="AG28" s="81" t="str">
        <f t="shared" si="6"/>
        <v/>
      </c>
      <c r="AH28" s="116" t="str">
        <f t="shared" ca="1" si="7"/>
        <v/>
      </c>
      <c r="AI28" s="81" t="str">
        <f t="shared" si="8"/>
        <v/>
      </c>
      <c r="AJ28" s="116" t="str">
        <f t="shared" ca="1" si="9"/>
        <v/>
      </c>
      <c r="AK28" s="14"/>
      <c r="AL28" s="98">
        <v>19</v>
      </c>
      <c r="AM28" s="98">
        <v>0</v>
      </c>
    </row>
    <row r="29" spans="1:39" ht="15.75" x14ac:dyDescent="0.25">
      <c r="A29" s="79" t="str">
        <f>IF(ISBLANK('GROSS Scores &amp; Skins'!A29),"",'GROSS Scores &amp; Skins'!A29)</f>
        <v/>
      </c>
      <c r="B29" s="79" t="str">
        <f>IF(ISBLANK('GROSS Scores &amp; Skins'!B29),"",'GROSS Scores &amp; Skins'!B29)</f>
        <v/>
      </c>
      <c r="C29" s="80" t="str">
        <f>IF(ISBLANK('GROSS Scores &amp; Skins'!D29),"",'GROSS Scores &amp; Skins'!D29)</f>
        <v/>
      </c>
      <c r="D29" s="15" t="str">
        <f>IF('GROSS Scores &amp; Skins'!E29&gt;0, 'GROSS Scores &amp; Skins'!E29-(IF(D$9&lt;=$C29, 1,0)+IF(D$9+18&lt;=$C29,1,0)),"")</f>
        <v/>
      </c>
      <c r="E29" s="15" t="str">
        <f>IF('GROSS Scores &amp; Skins'!F29&gt;0, 'GROSS Scores &amp; Skins'!F29-(IF(E$9&lt;=$C29, 1,0)+IF(E$9+18&lt;=$C29,1,0)),"")</f>
        <v/>
      </c>
      <c r="F29" s="15" t="str">
        <f>IF('GROSS Scores &amp; Skins'!G29&gt;0, 'GROSS Scores &amp; Skins'!G29-(IF(F$9&lt;=$C29, 1,0)+IF(F$9+18&lt;=$C29,1,0)),"")</f>
        <v/>
      </c>
      <c r="G29" s="15" t="str">
        <f>IF('GROSS Scores &amp; Skins'!H29&gt;0, 'GROSS Scores &amp; Skins'!H29-(IF(G$9&lt;=$C29, 1,0)+IF(G$9+18&lt;=$C29,1,0)),"")</f>
        <v/>
      </c>
      <c r="H29" s="15" t="str">
        <f>IF('GROSS Scores &amp; Skins'!I29&gt;0, 'GROSS Scores &amp; Skins'!I29-(IF(H$9&lt;=$C29, 1,0)+IF(H$9+18&lt;=$C29,1,0)),"")</f>
        <v/>
      </c>
      <c r="I29" s="15" t="str">
        <f>IF('GROSS Scores &amp; Skins'!J29&gt;0, 'GROSS Scores &amp; Skins'!J29-(IF(I$9&lt;=$C29, 1,0)+IF(I$9+18&lt;=$C29,1,0)),"")</f>
        <v/>
      </c>
      <c r="J29" s="15" t="str">
        <f>IF('GROSS Scores &amp; Skins'!K29&gt;0, 'GROSS Scores &amp; Skins'!K29-(IF(J$9&lt;=$C29, 1,0)+IF(J$9+18&lt;=$C29,1,0)),"")</f>
        <v/>
      </c>
      <c r="K29" s="15" t="str">
        <f>IF('GROSS Scores &amp; Skins'!L29&gt;0, 'GROSS Scores &amp; Skins'!L29-(IF(K$9&lt;=$C29, 1,0)+IF(K$9+18&lt;=$C29,1,0)),"")</f>
        <v/>
      </c>
      <c r="L29" s="15" t="str">
        <f>IF('GROSS Scores &amp; Skins'!M29&gt;0, 'GROSS Scores &amp; Skins'!M29-(IF(L$9&lt;=$C29, 1,0)+IF(L$9+18&lt;=$C29,1,0)),"")</f>
        <v/>
      </c>
      <c r="M29" s="19" t="str">
        <f t="shared" si="10"/>
        <v/>
      </c>
      <c r="N29" s="15" t="str">
        <f>IF('GROSS Scores &amp; Skins'!O29&gt;0, 'GROSS Scores &amp; Skins'!O29-(IF(N$9&lt;=$C29, 1,0)+IF(N$9+18&lt;=$C29,1,0)),"")</f>
        <v/>
      </c>
      <c r="O29" s="15" t="str">
        <f>IF('GROSS Scores &amp; Skins'!P29&gt;0, 'GROSS Scores &amp; Skins'!P29-(IF(O$9&lt;=$C29, 1,0)+IF(O$9+18&lt;=$C29,1,0)),"")</f>
        <v/>
      </c>
      <c r="P29" s="15" t="str">
        <f>IF('GROSS Scores &amp; Skins'!Q29&gt;0, 'GROSS Scores &amp; Skins'!Q29-(IF(P$9&lt;=$C29, 1,0)+IF(P$9+18&lt;=$C29,1,0)),"")</f>
        <v/>
      </c>
      <c r="Q29" s="15" t="str">
        <f>IF('GROSS Scores &amp; Skins'!R29&gt;0, 'GROSS Scores &amp; Skins'!R29-(IF(Q$9&lt;=$C29, 1,0)+IF(Q$9+18&lt;=$C29,1,0)),"")</f>
        <v/>
      </c>
      <c r="R29" s="15" t="str">
        <f>IF('GROSS Scores &amp; Skins'!S29&gt;0, 'GROSS Scores &amp; Skins'!S29-(IF(R$9&lt;=$C29, 1,0)+IF(R$9+18&lt;=$C29,1,0)),"")</f>
        <v/>
      </c>
      <c r="S29" s="15" t="str">
        <f>IF('GROSS Scores &amp; Skins'!T29&gt;0, 'GROSS Scores &amp; Skins'!T29-(IF(S$9&lt;=$C29, 1,0)+IF(S$9+18&lt;=$C29,1,0)),"")</f>
        <v/>
      </c>
      <c r="T29" s="15" t="str">
        <f>IF('GROSS Scores &amp; Skins'!U29&gt;0, 'GROSS Scores &amp; Skins'!U29-(IF(T$9&lt;=$C29, 1,0)+IF(T$9+18&lt;=$C29,1,0)),"")</f>
        <v/>
      </c>
      <c r="U29" s="15" t="str">
        <f>IF('GROSS Scores &amp; Skins'!V29&gt;0, 'GROSS Scores &amp; Skins'!V29-(IF(U$9&lt;=$C29, 1,0)+IF(U$9+18&lt;=$C29,1,0)),"")</f>
        <v/>
      </c>
      <c r="V29" s="15" t="str">
        <f>IF('GROSS Scores &amp; Skins'!W29&gt;0, 'GROSS Scores &amp; Skins'!W29-(IF(V$9&lt;=$C29, 1,0)+IF(V$9+18&lt;=$C29,1,0)),"")</f>
        <v/>
      </c>
      <c r="W29" s="19" t="str">
        <f t="shared" si="11"/>
        <v/>
      </c>
      <c r="X29" s="19" t="str">
        <f>IF(ISNUMBER('GROSS Scores &amp; Skins'!Y29),'GROSS Scores &amp; Skins'!Y29,"")</f>
        <v/>
      </c>
      <c r="Y29" s="20" t="str">
        <f t="shared" si="12"/>
        <v/>
      </c>
      <c r="Z29" s="24">
        <f t="shared" si="3"/>
        <v>0</v>
      </c>
      <c r="AA29" s="117" t="str">
        <f t="shared" si="4"/>
        <v/>
      </c>
      <c r="AB29" s="28" t="str">
        <f t="shared" si="13"/>
        <v/>
      </c>
      <c r="AC29" s="28" t="str">
        <f t="shared" si="14"/>
        <v/>
      </c>
      <c r="AD29" s="28" t="str">
        <f t="shared" si="15"/>
        <v/>
      </c>
      <c r="AE29" s="81" t="str">
        <f t="shared" si="16"/>
        <v/>
      </c>
      <c r="AF29" s="116" t="str">
        <f t="shared" ca="1" si="5"/>
        <v/>
      </c>
      <c r="AG29" s="81" t="str">
        <f t="shared" si="6"/>
        <v/>
      </c>
      <c r="AH29" s="116" t="str">
        <f t="shared" ca="1" si="7"/>
        <v/>
      </c>
      <c r="AI29" s="81" t="str">
        <f t="shared" si="8"/>
        <v/>
      </c>
      <c r="AJ29" s="116" t="str">
        <f t="shared" ca="1" si="9"/>
        <v/>
      </c>
      <c r="AK29" s="14"/>
      <c r="AL29" s="98">
        <v>20</v>
      </c>
      <c r="AM29" s="98">
        <v>0</v>
      </c>
    </row>
    <row r="30" spans="1:39" ht="15.75" x14ac:dyDescent="0.25">
      <c r="A30" s="79" t="str">
        <f>IF(ISBLANK('GROSS Scores &amp; Skins'!A30),"",'GROSS Scores &amp; Skins'!A30)</f>
        <v/>
      </c>
      <c r="B30" s="79" t="str">
        <f>IF(ISBLANK('GROSS Scores &amp; Skins'!B30),"",'GROSS Scores &amp; Skins'!B30)</f>
        <v/>
      </c>
      <c r="C30" s="80" t="str">
        <f>IF(ISBLANK('GROSS Scores &amp; Skins'!D30),"",'GROSS Scores &amp; Skins'!D30)</f>
        <v/>
      </c>
      <c r="D30" s="15" t="str">
        <f>IF('GROSS Scores &amp; Skins'!E30&gt;0, 'GROSS Scores &amp; Skins'!E30-(IF(D$9&lt;=$C30, 1,0)+IF(D$9+18&lt;=$C30,1,0)),"")</f>
        <v/>
      </c>
      <c r="E30" s="15" t="str">
        <f>IF('GROSS Scores &amp; Skins'!F30&gt;0, 'GROSS Scores &amp; Skins'!F30-(IF(E$9&lt;=$C30, 1,0)+IF(E$9+18&lt;=$C30,1,0)),"")</f>
        <v/>
      </c>
      <c r="F30" s="15" t="str">
        <f>IF('GROSS Scores &amp; Skins'!G30&gt;0, 'GROSS Scores &amp; Skins'!G30-(IF(F$9&lt;=$C30, 1,0)+IF(F$9+18&lt;=$C30,1,0)),"")</f>
        <v/>
      </c>
      <c r="G30" s="15" t="str">
        <f>IF('GROSS Scores &amp; Skins'!H30&gt;0, 'GROSS Scores &amp; Skins'!H30-(IF(G$9&lt;=$C30, 1,0)+IF(G$9+18&lt;=$C30,1,0)),"")</f>
        <v/>
      </c>
      <c r="H30" s="15" t="str">
        <f>IF('GROSS Scores &amp; Skins'!I30&gt;0, 'GROSS Scores &amp; Skins'!I30-(IF(H$9&lt;=$C30, 1,0)+IF(H$9+18&lt;=$C30,1,0)),"")</f>
        <v/>
      </c>
      <c r="I30" s="15" t="str">
        <f>IF('GROSS Scores &amp; Skins'!J30&gt;0, 'GROSS Scores &amp; Skins'!J30-(IF(I$9&lt;=$C30, 1,0)+IF(I$9+18&lt;=$C30,1,0)),"")</f>
        <v/>
      </c>
      <c r="J30" s="15" t="str">
        <f>IF('GROSS Scores &amp; Skins'!K30&gt;0, 'GROSS Scores &amp; Skins'!K30-(IF(J$9&lt;=$C30, 1,0)+IF(J$9+18&lt;=$C30,1,0)),"")</f>
        <v/>
      </c>
      <c r="K30" s="15" t="str">
        <f>IF('GROSS Scores &amp; Skins'!L30&gt;0, 'GROSS Scores &amp; Skins'!L30-(IF(K$9&lt;=$C30, 1,0)+IF(K$9+18&lt;=$C30,1,0)),"")</f>
        <v/>
      </c>
      <c r="L30" s="15" t="str">
        <f>IF('GROSS Scores &amp; Skins'!M30&gt;0, 'GROSS Scores &amp; Skins'!M30-(IF(L$9&lt;=$C30, 1,0)+IF(L$9+18&lt;=$C30,1,0)),"")</f>
        <v/>
      </c>
      <c r="M30" s="19" t="str">
        <f t="shared" si="10"/>
        <v/>
      </c>
      <c r="N30" s="15" t="str">
        <f>IF('GROSS Scores &amp; Skins'!O30&gt;0, 'GROSS Scores &amp; Skins'!O30-(IF(N$9&lt;=$C30, 1,0)+IF(N$9+18&lt;=$C30,1,0)),"")</f>
        <v/>
      </c>
      <c r="O30" s="15" t="str">
        <f>IF('GROSS Scores &amp; Skins'!P30&gt;0, 'GROSS Scores &amp; Skins'!P30-(IF(O$9&lt;=$C30, 1,0)+IF(O$9+18&lt;=$C30,1,0)),"")</f>
        <v/>
      </c>
      <c r="P30" s="15" t="str">
        <f>IF('GROSS Scores &amp; Skins'!Q30&gt;0, 'GROSS Scores &amp; Skins'!Q30-(IF(P$9&lt;=$C30, 1,0)+IF(P$9+18&lt;=$C30,1,0)),"")</f>
        <v/>
      </c>
      <c r="Q30" s="15" t="str">
        <f>IF('GROSS Scores &amp; Skins'!R30&gt;0, 'GROSS Scores &amp; Skins'!R30-(IF(Q$9&lt;=$C30, 1,0)+IF(Q$9+18&lt;=$C30,1,0)),"")</f>
        <v/>
      </c>
      <c r="R30" s="15" t="str">
        <f>IF('GROSS Scores &amp; Skins'!S30&gt;0, 'GROSS Scores &amp; Skins'!S30-(IF(R$9&lt;=$C30, 1,0)+IF(R$9+18&lt;=$C30,1,0)),"")</f>
        <v/>
      </c>
      <c r="S30" s="15" t="str">
        <f>IF('GROSS Scores &amp; Skins'!T30&gt;0, 'GROSS Scores &amp; Skins'!T30-(IF(S$9&lt;=$C30, 1,0)+IF(S$9+18&lt;=$C30,1,0)),"")</f>
        <v/>
      </c>
      <c r="T30" s="15" t="str">
        <f>IF('GROSS Scores &amp; Skins'!U30&gt;0, 'GROSS Scores &amp; Skins'!U30-(IF(T$9&lt;=$C30, 1,0)+IF(T$9+18&lt;=$C30,1,0)),"")</f>
        <v/>
      </c>
      <c r="U30" s="15" t="str">
        <f>IF('GROSS Scores &amp; Skins'!V30&gt;0, 'GROSS Scores &amp; Skins'!V30-(IF(U$9&lt;=$C30, 1,0)+IF(U$9+18&lt;=$C30,1,0)),"")</f>
        <v/>
      </c>
      <c r="V30" s="15" t="str">
        <f>IF('GROSS Scores &amp; Skins'!W30&gt;0, 'GROSS Scores &amp; Skins'!W30-(IF(V$9&lt;=$C30, 1,0)+IF(V$9+18&lt;=$C30,1,0)),"")</f>
        <v/>
      </c>
      <c r="W30" s="19" t="str">
        <f t="shared" si="11"/>
        <v/>
      </c>
      <c r="X30" s="19" t="str">
        <f>IF(ISNUMBER('GROSS Scores &amp; Skins'!Y30),'GROSS Scores &amp; Skins'!Y30,"")</f>
        <v/>
      </c>
      <c r="Y30" s="20" t="str">
        <f t="shared" si="12"/>
        <v/>
      </c>
      <c r="Z30" s="24">
        <f t="shared" si="3"/>
        <v>0</v>
      </c>
      <c r="AA30" s="117" t="str">
        <f t="shared" si="4"/>
        <v/>
      </c>
      <c r="AB30" s="28" t="str">
        <f t="shared" si="13"/>
        <v/>
      </c>
      <c r="AC30" s="28" t="str">
        <f t="shared" si="14"/>
        <v/>
      </c>
      <c r="AD30" s="28" t="str">
        <f t="shared" si="15"/>
        <v/>
      </c>
      <c r="AE30" s="81" t="str">
        <f t="shared" ref="AE30:AE61" si="17">IF(AB30&lt;200,RANK(AB30,$AB$10:$AB$103,1),"")</f>
        <v/>
      </c>
      <c r="AF30" s="116" t="str">
        <f t="shared" ca="1" si="5"/>
        <v/>
      </c>
      <c r="AG30" s="81" t="str">
        <f t="shared" si="6"/>
        <v/>
      </c>
      <c r="AH30" s="116" t="str">
        <f t="shared" ca="1" si="7"/>
        <v/>
      </c>
      <c r="AI30" s="81" t="str">
        <f t="shared" si="8"/>
        <v/>
      </c>
      <c r="AJ30" s="116" t="str">
        <f t="shared" ca="1" si="9"/>
        <v/>
      </c>
      <c r="AK30" s="14"/>
      <c r="AL30" s="98">
        <v>21</v>
      </c>
      <c r="AM30" s="98">
        <v>0</v>
      </c>
    </row>
    <row r="31" spans="1:39" ht="15.75" x14ac:dyDescent="0.25">
      <c r="A31" s="79" t="str">
        <f>IF(ISBLANK('GROSS Scores &amp; Skins'!A31),"",'GROSS Scores &amp; Skins'!A31)</f>
        <v/>
      </c>
      <c r="B31" s="79" t="str">
        <f>IF(ISBLANK('GROSS Scores &amp; Skins'!B31),"",'GROSS Scores &amp; Skins'!B31)</f>
        <v/>
      </c>
      <c r="C31" s="80" t="str">
        <f>IF(ISBLANK('GROSS Scores &amp; Skins'!D31),"",'GROSS Scores &amp; Skins'!D31)</f>
        <v/>
      </c>
      <c r="D31" s="15" t="str">
        <f>IF('GROSS Scores &amp; Skins'!E31&gt;0, 'GROSS Scores &amp; Skins'!E31-(IF(D$9&lt;=$C31, 1,0)+IF(D$9+18&lt;=$C31,1,0)),"")</f>
        <v/>
      </c>
      <c r="E31" s="15" t="str">
        <f>IF('GROSS Scores &amp; Skins'!F31&gt;0, 'GROSS Scores &amp; Skins'!F31-(IF(E$9&lt;=$C31, 1,0)+IF(E$9+18&lt;=$C31,1,0)),"")</f>
        <v/>
      </c>
      <c r="F31" s="15" t="str">
        <f>IF('GROSS Scores &amp; Skins'!G31&gt;0, 'GROSS Scores &amp; Skins'!G31-(IF(F$9&lt;=$C31, 1,0)+IF(F$9+18&lt;=$C31,1,0)),"")</f>
        <v/>
      </c>
      <c r="G31" s="15" t="str">
        <f>IF('GROSS Scores &amp; Skins'!H31&gt;0, 'GROSS Scores &amp; Skins'!H31-(IF(G$9&lt;=$C31, 1,0)+IF(G$9+18&lt;=$C31,1,0)),"")</f>
        <v/>
      </c>
      <c r="H31" s="15" t="str">
        <f>IF('GROSS Scores &amp; Skins'!I31&gt;0, 'GROSS Scores &amp; Skins'!I31-(IF(H$9&lt;=$C31, 1,0)+IF(H$9+18&lt;=$C31,1,0)),"")</f>
        <v/>
      </c>
      <c r="I31" s="15" t="str">
        <f>IF('GROSS Scores &amp; Skins'!J31&gt;0, 'GROSS Scores &amp; Skins'!J31-(IF(I$9&lt;=$C31, 1,0)+IF(I$9+18&lt;=$C31,1,0)),"")</f>
        <v/>
      </c>
      <c r="J31" s="15" t="str">
        <f>IF('GROSS Scores &amp; Skins'!K31&gt;0, 'GROSS Scores &amp; Skins'!K31-(IF(J$9&lt;=$C31, 1,0)+IF(J$9+18&lt;=$C31,1,0)),"")</f>
        <v/>
      </c>
      <c r="K31" s="15" t="str">
        <f>IF('GROSS Scores &amp; Skins'!L31&gt;0, 'GROSS Scores &amp; Skins'!L31-(IF(K$9&lt;=$C31, 1,0)+IF(K$9+18&lt;=$C31,1,0)),"")</f>
        <v/>
      </c>
      <c r="L31" s="15" t="str">
        <f>IF('GROSS Scores &amp; Skins'!M31&gt;0, 'GROSS Scores &amp; Skins'!M31-(IF(L$9&lt;=$C31, 1,0)+IF(L$9+18&lt;=$C31,1,0)),"")</f>
        <v/>
      </c>
      <c r="M31" s="19" t="str">
        <f t="shared" si="10"/>
        <v/>
      </c>
      <c r="N31" s="15" t="str">
        <f>IF('GROSS Scores &amp; Skins'!O31&gt;0, 'GROSS Scores &amp; Skins'!O31-(IF(N$9&lt;=$C31, 1,0)+IF(N$9+18&lt;=$C31,1,0)),"")</f>
        <v/>
      </c>
      <c r="O31" s="15" t="str">
        <f>IF('GROSS Scores &amp; Skins'!P31&gt;0, 'GROSS Scores &amp; Skins'!P31-(IF(O$9&lt;=$C31, 1,0)+IF(O$9+18&lt;=$C31,1,0)),"")</f>
        <v/>
      </c>
      <c r="P31" s="15" t="str">
        <f>IF('GROSS Scores &amp; Skins'!Q31&gt;0, 'GROSS Scores &amp; Skins'!Q31-(IF(P$9&lt;=$C31, 1,0)+IF(P$9+18&lt;=$C31,1,0)),"")</f>
        <v/>
      </c>
      <c r="Q31" s="15" t="str">
        <f>IF('GROSS Scores &amp; Skins'!R31&gt;0, 'GROSS Scores &amp; Skins'!R31-(IF(Q$9&lt;=$C31, 1,0)+IF(Q$9+18&lt;=$C31,1,0)),"")</f>
        <v/>
      </c>
      <c r="R31" s="15" t="str">
        <f>IF('GROSS Scores &amp; Skins'!S31&gt;0, 'GROSS Scores &amp; Skins'!S31-(IF(R$9&lt;=$C31, 1,0)+IF(R$9+18&lt;=$C31,1,0)),"")</f>
        <v/>
      </c>
      <c r="S31" s="15" t="str">
        <f>IF('GROSS Scores &amp; Skins'!T31&gt;0, 'GROSS Scores &amp; Skins'!T31-(IF(S$9&lt;=$C31, 1,0)+IF(S$9+18&lt;=$C31,1,0)),"")</f>
        <v/>
      </c>
      <c r="T31" s="15" t="str">
        <f>IF('GROSS Scores &amp; Skins'!U31&gt;0, 'GROSS Scores &amp; Skins'!U31-(IF(T$9&lt;=$C31, 1,0)+IF(T$9+18&lt;=$C31,1,0)),"")</f>
        <v/>
      </c>
      <c r="U31" s="15" t="str">
        <f>IF('GROSS Scores &amp; Skins'!V31&gt;0, 'GROSS Scores &amp; Skins'!V31-(IF(U$9&lt;=$C31, 1,0)+IF(U$9+18&lt;=$C31,1,0)),"")</f>
        <v/>
      </c>
      <c r="V31" s="15" t="str">
        <f>IF('GROSS Scores &amp; Skins'!W31&gt;0, 'GROSS Scores &amp; Skins'!W31-(IF(V$9&lt;=$C31, 1,0)+IF(V$9+18&lt;=$C31,1,0)),"")</f>
        <v/>
      </c>
      <c r="W31" s="19" t="str">
        <f t="shared" si="11"/>
        <v/>
      </c>
      <c r="X31" s="19" t="str">
        <f>IF(ISNUMBER('GROSS Scores &amp; Skins'!Y31),'GROSS Scores &amp; Skins'!Y31,"")</f>
        <v/>
      </c>
      <c r="Y31" s="20" t="str">
        <f t="shared" si="12"/>
        <v/>
      </c>
      <c r="Z31" s="24">
        <f t="shared" si="3"/>
        <v>0</v>
      </c>
      <c r="AA31" s="117" t="str">
        <f t="shared" si="4"/>
        <v/>
      </c>
      <c r="AB31" s="28" t="str">
        <f t="shared" si="13"/>
        <v/>
      </c>
      <c r="AC31" s="28" t="str">
        <f t="shared" si="14"/>
        <v/>
      </c>
      <c r="AD31" s="28" t="str">
        <f t="shared" si="15"/>
        <v/>
      </c>
      <c r="AE31" s="81" t="str">
        <f t="shared" si="17"/>
        <v/>
      </c>
      <c r="AF31" s="116" t="str">
        <f t="shared" ca="1" si="5"/>
        <v/>
      </c>
      <c r="AG31" s="81" t="str">
        <f t="shared" si="6"/>
        <v/>
      </c>
      <c r="AH31" s="116" t="str">
        <f t="shared" ca="1" si="7"/>
        <v/>
      </c>
      <c r="AI31" s="81" t="str">
        <f t="shared" si="8"/>
        <v/>
      </c>
      <c r="AJ31" s="116" t="str">
        <f t="shared" ca="1" si="9"/>
        <v/>
      </c>
      <c r="AK31" s="14"/>
      <c r="AL31" s="98">
        <v>22</v>
      </c>
      <c r="AM31" s="98">
        <v>0</v>
      </c>
    </row>
    <row r="32" spans="1:39" ht="15.75" x14ac:dyDescent="0.25">
      <c r="A32" s="79" t="str">
        <f>IF(ISBLANK('GROSS Scores &amp; Skins'!A32),"",'GROSS Scores &amp; Skins'!A32)</f>
        <v/>
      </c>
      <c r="B32" s="79" t="str">
        <f>IF(ISBLANK('GROSS Scores &amp; Skins'!B32),"",'GROSS Scores &amp; Skins'!B32)</f>
        <v/>
      </c>
      <c r="C32" s="80" t="str">
        <f>IF(ISBLANK('GROSS Scores &amp; Skins'!D32),"",'GROSS Scores &amp; Skins'!D32)</f>
        <v/>
      </c>
      <c r="D32" s="15" t="str">
        <f>IF('GROSS Scores &amp; Skins'!E32&gt;0, 'GROSS Scores &amp; Skins'!E32-(IF(D$9&lt;=$C32, 1,0)+IF(D$9+18&lt;=$C32,1,0)),"")</f>
        <v/>
      </c>
      <c r="E32" s="15" t="str">
        <f>IF('GROSS Scores &amp; Skins'!F32&gt;0, 'GROSS Scores &amp; Skins'!F32-(IF(E$9&lt;=$C32, 1,0)+IF(E$9+18&lt;=$C32,1,0)),"")</f>
        <v/>
      </c>
      <c r="F32" s="15" t="str">
        <f>IF('GROSS Scores &amp; Skins'!G32&gt;0, 'GROSS Scores &amp; Skins'!G32-(IF(F$9&lt;=$C32, 1,0)+IF(F$9+18&lt;=$C32,1,0)),"")</f>
        <v/>
      </c>
      <c r="G32" s="15" t="str">
        <f>IF('GROSS Scores &amp; Skins'!H32&gt;0, 'GROSS Scores &amp; Skins'!H32-(IF(G$9&lt;=$C32, 1,0)+IF(G$9+18&lt;=$C32,1,0)),"")</f>
        <v/>
      </c>
      <c r="H32" s="15" t="str">
        <f>IF('GROSS Scores &amp; Skins'!I32&gt;0, 'GROSS Scores &amp; Skins'!I32-(IF(H$9&lt;=$C32, 1,0)+IF(H$9+18&lt;=$C32,1,0)),"")</f>
        <v/>
      </c>
      <c r="I32" s="15" t="str">
        <f>IF('GROSS Scores &amp; Skins'!J32&gt;0, 'GROSS Scores &amp; Skins'!J32-(IF(I$9&lt;=$C32, 1,0)+IF(I$9+18&lt;=$C32,1,0)),"")</f>
        <v/>
      </c>
      <c r="J32" s="15" t="str">
        <f>IF('GROSS Scores &amp; Skins'!K32&gt;0, 'GROSS Scores &amp; Skins'!K32-(IF(J$9&lt;=$C32, 1,0)+IF(J$9+18&lt;=$C32,1,0)),"")</f>
        <v/>
      </c>
      <c r="K32" s="15" t="str">
        <f>IF('GROSS Scores &amp; Skins'!L32&gt;0, 'GROSS Scores &amp; Skins'!L32-(IF(K$9&lt;=$C32, 1,0)+IF(K$9+18&lt;=$C32,1,0)),"")</f>
        <v/>
      </c>
      <c r="L32" s="15" t="str">
        <f>IF('GROSS Scores &amp; Skins'!M32&gt;0, 'GROSS Scores &amp; Skins'!M32-(IF(L$9&lt;=$C32, 1,0)+IF(L$9+18&lt;=$C32,1,0)),"")</f>
        <v/>
      </c>
      <c r="M32" s="19" t="str">
        <f t="shared" si="10"/>
        <v/>
      </c>
      <c r="N32" s="15" t="str">
        <f>IF('GROSS Scores &amp; Skins'!O32&gt;0, 'GROSS Scores &amp; Skins'!O32-(IF(N$9&lt;=$C32, 1,0)+IF(N$9+18&lt;=$C32,1,0)),"")</f>
        <v/>
      </c>
      <c r="O32" s="15" t="str">
        <f>IF('GROSS Scores &amp; Skins'!P32&gt;0, 'GROSS Scores &amp; Skins'!P32-(IF(O$9&lt;=$C32, 1,0)+IF(O$9+18&lt;=$C32,1,0)),"")</f>
        <v/>
      </c>
      <c r="P32" s="15" t="str">
        <f>IF('GROSS Scores &amp; Skins'!Q32&gt;0, 'GROSS Scores &amp; Skins'!Q32-(IF(P$9&lt;=$C32, 1,0)+IF(P$9+18&lt;=$C32,1,0)),"")</f>
        <v/>
      </c>
      <c r="Q32" s="15" t="str">
        <f>IF('GROSS Scores &amp; Skins'!R32&gt;0, 'GROSS Scores &amp; Skins'!R32-(IF(Q$9&lt;=$C32, 1,0)+IF(Q$9+18&lt;=$C32,1,0)),"")</f>
        <v/>
      </c>
      <c r="R32" s="15" t="str">
        <f>IF('GROSS Scores &amp; Skins'!S32&gt;0, 'GROSS Scores &amp; Skins'!S32-(IF(R$9&lt;=$C32, 1,0)+IF(R$9+18&lt;=$C32,1,0)),"")</f>
        <v/>
      </c>
      <c r="S32" s="15" t="str">
        <f>IF('GROSS Scores &amp; Skins'!T32&gt;0, 'GROSS Scores &amp; Skins'!T32-(IF(S$9&lt;=$C32, 1,0)+IF(S$9+18&lt;=$C32,1,0)),"")</f>
        <v/>
      </c>
      <c r="T32" s="15" t="str">
        <f>IF('GROSS Scores &amp; Skins'!U32&gt;0, 'GROSS Scores &amp; Skins'!U32-(IF(T$9&lt;=$C32, 1,0)+IF(T$9+18&lt;=$C32,1,0)),"")</f>
        <v/>
      </c>
      <c r="U32" s="15" t="str">
        <f>IF('GROSS Scores &amp; Skins'!V32&gt;0, 'GROSS Scores &amp; Skins'!V32-(IF(U$9&lt;=$C32, 1,0)+IF(U$9+18&lt;=$C32,1,0)),"")</f>
        <v/>
      </c>
      <c r="V32" s="15" t="str">
        <f>IF('GROSS Scores &amp; Skins'!W32&gt;0, 'GROSS Scores &amp; Skins'!W32-(IF(V$9&lt;=$C32, 1,0)+IF(V$9+18&lt;=$C32,1,0)),"")</f>
        <v/>
      </c>
      <c r="W32" s="19" t="str">
        <f t="shared" si="11"/>
        <v/>
      </c>
      <c r="X32" s="19" t="str">
        <f>IF(ISNUMBER('GROSS Scores &amp; Skins'!Y32),'GROSS Scores &amp; Skins'!Y32,"")</f>
        <v/>
      </c>
      <c r="Y32" s="20" t="str">
        <f t="shared" si="12"/>
        <v/>
      </c>
      <c r="Z32" s="24">
        <f t="shared" si="3"/>
        <v>0</v>
      </c>
      <c r="AA32" s="117" t="str">
        <f t="shared" si="4"/>
        <v/>
      </c>
      <c r="AB32" s="28" t="str">
        <f t="shared" si="13"/>
        <v/>
      </c>
      <c r="AC32" s="28" t="str">
        <f t="shared" si="14"/>
        <v/>
      </c>
      <c r="AD32" s="28" t="str">
        <f t="shared" si="15"/>
        <v/>
      </c>
      <c r="AE32" s="81" t="str">
        <f t="shared" si="17"/>
        <v/>
      </c>
      <c r="AF32" s="116" t="str">
        <f t="shared" ca="1" si="5"/>
        <v/>
      </c>
      <c r="AG32" s="81" t="str">
        <f t="shared" si="6"/>
        <v/>
      </c>
      <c r="AH32" s="116" t="str">
        <f t="shared" ca="1" si="7"/>
        <v/>
      </c>
      <c r="AI32" s="81" t="str">
        <f t="shared" si="8"/>
        <v/>
      </c>
      <c r="AJ32" s="116" t="str">
        <f t="shared" ca="1" si="9"/>
        <v/>
      </c>
      <c r="AK32" s="14"/>
      <c r="AL32" s="98">
        <v>23</v>
      </c>
      <c r="AM32" s="98">
        <v>0</v>
      </c>
    </row>
    <row r="33" spans="1:39" ht="15.75" x14ac:dyDescent="0.25">
      <c r="A33" s="79" t="str">
        <f>IF(ISBLANK('GROSS Scores &amp; Skins'!A33),"",'GROSS Scores &amp; Skins'!A33)</f>
        <v/>
      </c>
      <c r="B33" s="79" t="str">
        <f>IF(ISBLANK('GROSS Scores &amp; Skins'!B33),"",'GROSS Scores &amp; Skins'!B33)</f>
        <v/>
      </c>
      <c r="C33" s="80" t="str">
        <f>IF(ISBLANK('GROSS Scores &amp; Skins'!D33),"",'GROSS Scores &amp; Skins'!D33)</f>
        <v/>
      </c>
      <c r="D33" s="15" t="str">
        <f>IF('GROSS Scores &amp; Skins'!E33&gt;0, 'GROSS Scores &amp; Skins'!E33-(IF(D$9&lt;=$C33, 1,0)+IF(D$9+18&lt;=$C33,1,0)),"")</f>
        <v/>
      </c>
      <c r="E33" s="15" t="str">
        <f>IF('GROSS Scores &amp; Skins'!F33&gt;0, 'GROSS Scores &amp; Skins'!F33-(IF(E$9&lt;=$C33, 1,0)+IF(E$9+18&lt;=$C33,1,0)),"")</f>
        <v/>
      </c>
      <c r="F33" s="15" t="str">
        <f>IF('GROSS Scores &amp; Skins'!G33&gt;0, 'GROSS Scores &amp; Skins'!G33-(IF(F$9&lt;=$C33, 1,0)+IF(F$9+18&lt;=$C33,1,0)),"")</f>
        <v/>
      </c>
      <c r="G33" s="15" t="str">
        <f>IF('GROSS Scores &amp; Skins'!H33&gt;0, 'GROSS Scores &amp; Skins'!H33-(IF(G$9&lt;=$C33, 1,0)+IF(G$9+18&lt;=$C33,1,0)),"")</f>
        <v/>
      </c>
      <c r="H33" s="15" t="str">
        <f>IF('GROSS Scores &amp; Skins'!I33&gt;0, 'GROSS Scores &amp; Skins'!I33-(IF(H$9&lt;=$C33, 1,0)+IF(H$9+18&lt;=$C33,1,0)),"")</f>
        <v/>
      </c>
      <c r="I33" s="15" t="str">
        <f>IF('GROSS Scores &amp; Skins'!J33&gt;0, 'GROSS Scores &amp; Skins'!J33-(IF(I$9&lt;=$C33, 1,0)+IF(I$9+18&lt;=$C33,1,0)),"")</f>
        <v/>
      </c>
      <c r="J33" s="15" t="str">
        <f>IF('GROSS Scores &amp; Skins'!K33&gt;0, 'GROSS Scores &amp; Skins'!K33-(IF(J$9&lt;=$C33, 1,0)+IF(J$9+18&lt;=$C33,1,0)),"")</f>
        <v/>
      </c>
      <c r="K33" s="15" t="str">
        <f>IF('GROSS Scores &amp; Skins'!L33&gt;0, 'GROSS Scores &amp; Skins'!L33-(IF(K$9&lt;=$C33, 1,0)+IF(K$9+18&lt;=$C33,1,0)),"")</f>
        <v/>
      </c>
      <c r="L33" s="15" t="str">
        <f>IF('GROSS Scores &amp; Skins'!M33&gt;0, 'GROSS Scores &amp; Skins'!M33-(IF(L$9&lt;=$C33, 1,0)+IF(L$9+18&lt;=$C33,1,0)),"")</f>
        <v/>
      </c>
      <c r="M33" s="19" t="str">
        <f t="shared" si="10"/>
        <v/>
      </c>
      <c r="N33" s="15" t="str">
        <f>IF('GROSS Scores &amp; Skins'!O33&gt;0, 'GROSS Scores &amp; Skins'!O33-(IF(N$9&lt;=$C33, 1,0)+IF(N$9+18&lt;=$C33,1,0)),"")</f>
        <v/>
      </c>
      <c r="O33" s="15" t="str">
        <f>IF('GROSS Scores &amp; Skins'!P33&gt;0, 'GROSS Scores &amp; Skins'!P33-(IF(O$9&lt;=$C33, 1,0)+IF(O$9+18&lt;=$C33,1,0)),"")</f>
        <v/>
      </c>
      <c r="P33" s="15" t="str">
        <f>IF('GROSS Scores &amp; Skins'!Q33&gt;0, 'GROSS Scores &amp; Skins'!Q33-(IF(P$9&lt;=$C33, 1,0)+IF(P$9+18&lt;=$C33,1,0)),"")</f>
        <v/>
      </c>
      <c r="Q33" s="15" t="str">
        <f>IF('GROSS Scores &amp; Skins'!R33&gt;0, 'GROSS Scores &amp; Skins'!R33-(IF(Q$9&lt;=$C33, 1,0)+IF(Q$9+18&lt;=$C33,1,0)),"")</f>
        <v/>
      </c>
      <c r="R33" s="15" t="str">
        <f>IF('GROSS Scores &amp; Skins'!S33&gt;0, 'GROSS Scores &amp; Skins'!S33-(IF(R$9&lt;=$C33, 1,0)+IF(R$9+18&lt;=$C33,1,0)),"")</f>
        <v/>
      </c>
      <c r="S33" s="15" t="str">
        <f>IF('GROSS Scores &amp; Skins'!T33&gt;0, 'GROSS Scores &amp; Skins'!T33-(IF(S$9&lt;=$C33, 1,0)+IF(S$9+18&lt;=$C33,1,0)),"")</f>
        <v/>
      </c>
      <c r="T33" s="15" t="str">
        <f>IF('GROSS Scores &amp; Skins'!U33&gt;0, 'GROSS Scores &amp; Skins'!U33-(IF(T$9&lt;=$C33, 1,0)+IF(T$9+18&lt;=$C33,1,0)),"")</f>
        <v/>
      </c>
      <c r="U33" s="15" t="str">
        <f>IF('GROSS Scores &amp; Skins'!V33&gt;0, 'GROSS Scores &amp; Skins'!V33-(IF(U$9&lt;=$C33, 1,0)+IF(U$9+18&lt;=$C33,1,0)),"")</f>
        <v/>
      </c>
      <c r="V33" s="15" t="str">
        <f>IF('GROSS Scores &amp; Skins'!W33&gt;0, 'GROSS Scores &amp; Skins'!W33-(IF(V$9&lt;=$C33, 1,0)+IF(V$9+18&lt;=$C33,1,0)),"")</f>
        <v/>
      </c>
      <c r="W33" s="19" t="str">
        <f t="shared" si="11"/>
        <v/>
      </c>
      <c r="X33" s="19" t="str">
        <f>IF(ISNUMBER('GROSS Scores &amp; Skins'!Y33),'GROSS Scores &amp; Skins'!Y33,"")</f>
        <v/>
      </c>
      <c r="Y33" s="20" t="str">
        <f t="shared" si="12"/>
        <v/>
      </c>
      <c r="Z33" s="24">
        <f t="shared" si="3"/>
        <v>0</v>
      </c>
      <c r="AA33" s="117" t="str">
        <f t="shared" si="4"/>
        <v/>
      </c>
      <c r="AB33" s="28" t="str">
        <f t="shared" si="13"/>
        <v/>
      </c>
      <c r="AC33" s="28" t="str">
        <f t="shared" si="14"/>
        <v/>
      </c>
      <c r="AD33" s="28" t="str">
        <f t="shared" si="15"/>
        <v/>
      </c>
      <c r="AE33" s="81" t="str">
        <f t="shared" si="17"/>
        <v/>
      </c>
      <c r="AF33" s="116" t="str">
        <f t="shared" ca="1" si="5"/>
        <v/>
      </c>
      <c r="AG33" s="81" t="str">
        <f t="shared" si="6"/>
        <v/>
      </c>
      <c r="AH33" s="116" t="str">
        <f t="shared" ca="1" si="7"/>
        <v/>
      </c>
      <c r="AI33" s="81" t="str">
        <f t="shared" si="8"/>
        <v/>
      </c>
      <c r="AJ33" s="116" t="str">
        <f t="shared" ca="1" si="9"/>
        <v/>
      </c>
      <c r="AK33" s="14"/>
      <c r="AL33" s="98">
        <v>24</v>
      </c>
      <c r="AM33" s="98">
        <v>0</v>
      </c>
    </row>
    <row r="34" spans="1:39" ht="15.75" x14ac:dyDescent="0.25">
      <c r="A34" s="79" t="str">
        <f>IF(ISBLANK('GROSS Scores &amp; Skins'!A34),"",'GROSS Scores &amp; Skins'!A34)</f>
        <v>Albrightson, Jon</v>
      </c>
      <c r="B34" s="79" t="str">
        <f>IF(ISBLANK('GROSS Scores &amp; Skins'!B34),"",'GROSS Scores &amp; Skins'!B34)</f>
        <v>B</v>
      </c>
      <c r="C34" s="80">
        <f>IF(ISBLANK('GROSS Scores &amp; Skins'!D34),"",'GROSS Scores &amp; Skins'!D34)</f>
        <v>11</v>
      </c>
      <c r="D34" s="15" t="str">
        <f>IF('GROSS Scores &amp; Skins'!E34&gt;0, 'GROSS Scores &amp; Skins'!E34-(IF(D$9&lt;=$C34, 1,0)+IF(D$9+18&lt;=$C34,1,0)),"")</f>
        <v/>
      </c>
      <c r="E34" s="15" t="str">
        <f>IF('GROSS Scores &amp; Skins'!F34&gt;0, 'GROSS Scores &amp; Skins'!F34-(IF(E$9&lt;=$C34, 1,0)+IF(E$9+18&lt;=$C34,1,0)),"")</f>
        <v/>
      </c>
      <c r="F34" s="15" t="str">
        <f>IF('GROSS Scores &amp; Skins'!G34&gt;0, 'GROSS Scores &amp; Skins'!G34-(IF(F$9&lt;=$C34, 1,0)+IF(F$9+18&lt;=$C34,1,0)),"")</f>
        <v/>
      </c>
      <c r="G34" s="15" t="str">
        <f>IF('GROSS Scores &amp; Skins'!H34&gt;0, 'GROSS Scores &amp; Skins'!H34-(IF(G$9&lt;=$C34, 1,0)+IF(G$9+18&lt;=$C34,1,0)),"")</f>
        <v/>
      </c>
      <c r="H34" s="15" t="str">
        <f>IF('GROSS Scores &amp; Skins'!I34&gt;0, 'GROSS Scores &amp; Skins'!I34-(IF(H$9&lt;=$C34, 1,0)+IF(H$9+18&lt;=$C34,1,0)),"")</f>
        <v/>
      </c>
      <c r="I34" s="15" t="str">
        <f>IF('GROSS Scores &amp; Skins'!J34&gt;0, 'GROSS Scores &amp; Skins'!J34-(IF(I$9&lt;=$C34, 1,0)+IF(I$9+18&lt;=$C34,1,0)),"")</f>
        <v/>
      </c>
      <c r="J34" s="15" t="str">
        <f>IF('GROSS Scores &amp; Skins'!K34&gt;0, 'GROSS Scores &amp; Skins'!K34-(IF(J$9&lt;=$C34, 1,0)+IF(J$9+18&lt;=$C34,1,0)),"")</f>
        <v/>
      </c>
      <c r="K34" s="15" t="str">
        <f>IF('GROSS Scores &amp; Skins'!L34&gt;0, 'GROSS Scores &amp; Skins'!L34-(IF(K$9&lt;=$C34, 1,0)+IF(K$9+18&lt;=$C34,1,0)),"")</f>
        <v/>
      </c>
      <c r="L34" s="15" t="str">
        <f>IF('GROSS Scores &amp; Skins'!M34&gt;0, 'GROSS Scores &amp; Skins'!M34-(IF(L$9&lt;=$C34, 1,0)+IF(L$9+18&lt;=$C34,1,0)),"")</f>
        <v/>
      </c>
      <c r="M34" s="19" t="str">
        <f t="shared" si="10"/>
        <v/>
      </c>
      <c r="N34" s="15" t="str">
        <f>IF('GROSS Scores &amp; Skins'!O34&gt;0, 'GROSS Scores &amp; Skins'!O34-(IF(N$9&lt;=$C34, 1,0)+IF(N$9+18&lt;=$C34,1,0)),"")</f>
        <v/>
      </c>
      <c r="O34" s="15" t="str">
        <f>IF('GROSS Scores &amp; Skins'!P34&gt;0, 'GROSS Scores &amp; Skins'!P34-(IF(O$9&lt;=$C34, 1,0)+IF(O$9+18&lt;=$C34,1,0)),"")</f>
        <v/>
      </c>
      <c r="P34" s="15" t="str">
        <f>IF('GROSS Scores &amp; Skins'!Q34&gt;0, 'GROSS Scores &amp; Skins'!Q34-(IF(P$9&lt;=$C34, 1,0)+IF(P$9+18&lt;=$C34,1,0)),"")</f>
        <v/>
      </c>
      <c r="Q34" s="15" t="str">
        <f>IF('GROSS Scores &amp; Skins'!R34&gt;0, 'GROSS Scores &amp; Skins'!R34-(IF(Q$9&lt;=$C34, 1,0)+IF(Q$9+18&lt;=$C34,1,0)),"")</f>
        <v/>
      </c>
      <c r="R34" s="15" t="str">
        <f>IF('GROSS Scores &amp; Skins'!S34&gt;0, 'GROSS Scores &amp; Skins'!S34-(IF(R$9&lt;=$C34, 1,0)+IF(R$9+18&lt;=$C34,1,0)),"")</f>
        <v/>
      </c>
      <c r="S34" s="15" t="str">
        <f>IF('GROSS Scores &amp; Skins'!T34&gt;0, 'GROSS Scores &amp; Skins'!T34-(IF(S$9&lt;=$C34, 1,0)+IF(S$9+18&lt;=$C34,1,0)),"")</f>
        <v/>
      </c>
      <c r="T34" s="15" t="str">
        <f>IF('GROSS Scores &amp; Skins'!U34&gt;0, 'GROSS Scores &amp; Skins'!U34-(IF(T$9&lt;=$C34, 1,0)+IF(T$9+18&lt;=$C34,1,0)),"")</f>
        <v/>
      </c>
      <c r="U34" s="15" t="str">
        <f>IF('GROSS Scores &amp; Skins'!V34&gt;0, 'GROSS Scores &amp; Skins'!V34-(IF(U$9&lt;=$C34, 1,0)+IF(U$9+18&lt;=$C34,1,0)),"")</f>
        <v/>
      </c>
      <c r="V34" s="15" t="str">
        <f>IF('GROSS Scores &amp; Skins'!W34&gt;0, 'GROSS Scores &amp; Skins'!W34-(IF(V$9&lt;=$C34, 1,0)+IF(V$9+18&lt;=$C34,1,0)),"")</f>
        <v/>
      </c>
      <c r="W34" s="19" t="str">
        <f t="shared" si="11"/>
        <v/>
      </c>
      <c r="X34" s="19" t="str">
        <f>IF(ISNUMBER('GROSS Scores &amp; Skins'!Y34),'GROSS Scores &amp; Skins'!Y34,"")</f>
        <v/>
      </c>
      <c r="Y34" s="20" t="str">
        <f t="shared" si="12"/>
        <v/>
      </c>
      <c r="Z34" s="24">
        <f t="shared" si="3"/>
        <v>0</v>
      </c>
      <c r="AA34" s="117" t="str">
        <f t="shared" si="4"/>
        <v/>
      </c>
      <c r="AB34" s="28" t="str">
        <f t="shared" si="13"/>
        <v/>
      </c>
      <c r="AC34" s="28" t="str">
        <f t="shared" si="14"/>
        <v/>
      </c>
      <c r="AD34" s="28" t="str">
        <f t="shared" si="15"/>
        <v/>
      </c>
      <c r="AE34" s="81" t="str">
        <f t="shared" si="17"/>
        <v/>
      </c>
      <c r="AF34" s="116" t="str">
        <f t="shared" ca="1" si="5"/>
        <v/>
      </c>
      <c r="AG34" s="81" t="str">
        <f t="shared" si="6"/>
        <v/>
      </c>
      <c r="AH34" s="116" t="str">
        <f t="shared" ca="1" si="7"/>
        <v/>
      </c>
      <c r="AI34" s="81" t="str">
        <f t="shared" si="8"/>
        <v/>
      </c>
      <c r="AJ34" s="116" t="str">
        <f t="shared" ca="1" si="9"/>
        <v/>
      </c>
      <c r="AK34" s="14"/>
      <c r="AL34" s="98">
        <v>25</v>
      </c>
      <c r="AM34" s="98">
        <v>0</v>
      </c>
    </row>
    <row r="35" spans="1:39" ht="15.75" x14ac:dyDescent="0.25">
      <c r="A35" s="79" t="str">
        <f>IF(ISBLANK('GROSS Scores &amp; Skins'!A35),"",'GROSS Scores &amp; Skins'!A35)</f>
        <v>Angelus, Thomas L</v>
      </c>
      <c r="B35" s="79" t="str">
        <f>IF(ISBLANK('GROSS Scores &amp; Skins'!B35),"",'GROSS Scores &amp; Skins'!B35)</f>
        <v>B</v>
      </c>
      <c r="C35" s="80">
        <f>IF(ISBLANK('GROSS Scores &amp; Skins'!D35),"",'GROSS Scores &amp; Skins'!D35)</f>
        <v>13</v>
      </c>
      <c r="D35" s="15">
        <f>IF('GROSS Scores &amp; Skins'!E35&gt;0, 'GROSS Scores &amp; Skins'!E35-(IF(D$9&lt;=$C35, 1,0)+IF(D$9+18&lt;=$C35,1,0)),"")</f>
        <v>5</v>
      </c>
      <c r="E35" s="15">
        <f>IF('GROSS Scores &amp; Skins'!F35&gt;0, 'GROSS Scores &amp; Skins'!F35-(IF(E$9&lt;=$C35, 1,0)+IF(E$9+18&lt;=$C35,1,0)),"")</f>
        <v>4</v>
      </c>
      <c r="F35" s="15">
        <f>IF('GROSS Scores &amp; Skins'!G35&gt;0, 'GROSS Scores &amp; Skins'!G35-(IF(F$9&lt;=$C35, 1,0)+IF(F$9+18&lt;=$C35,1,0)),"")</f>
        <v>4</v>
      </c>
      <c r="G35" s="15">
        <f>IF('GROSS Scores &amp; Skins'!H35&gt;0, 'GROSS Scores &amp; Skins'!H35-(IF(G$9&lt;=$C35, 1,0)+IF(G$9+18&lt;=$C35,1,0)),"")</f>
        <v>4</v>
      </c>
      <c r="H35" s="15">
        <f>IF('GROSS Scores &amp; Skins'!I35&gt;0, 'GROSS Scores &amp; Skins'!I35-(IF(H$9&lt;=$C35, 1,0)+IF(H$9+18&lt;=$C35,1,0)),"")</f>
        <v>3</v>
      </c>
      <c r="I35" s="15">
        <f>IF('GROSS Scores &amp; Skins'!J35&gt;0, 'GROSS Scores &amp; Skins'!J35-(IF(I$9&lt;=$C35, 1,0)+IF(I$9+18&lt;=$C35,1,0)),"")</f>
        <v>5</v>
      </c>
      <c r="J35" s="15">
        <f>IF('GROSS Scores &amp; Skins'!K35&gt;0, 'GROSS Scores &amp; Skins'!K35-(IF(J$9&lt;=$C35, 1,0)+IF(J$9+18&lt;=$C35,1,0)),"")</f>
        <v>4</v>
      </c>
      <c r="K35" s="15">
        <f>IF('GROSS Scores &amp; Skins'!L35&gt;0, 'GROSS Scores &amp; Skins'!L35-(IF(K$9&lt;=$C35, 1,0)+IF(K$9+18&lt;=$C35,1,0)),"")</f>
        <v>4</v>
      </c>
      <c r="L35" s="15">
        <f>IF('GROSS Scores &amp; Skins'!M35&gt;0, 'GROSS Scores &amp; Skins'!M35-(IF(L$9&lt;=$C35, 1,0)+IF(L$9+18&lt;=$C35,1,0)),"")</f>
        <v>5</v>
      </c>
      <c r="M35" s="19">
        <f t="shared" si="10"/>
        <v>38</v>
      </c>
      <c r="N35" s="15">
        <f>IF('GROSS Scores &amp; Skins'!O35&gt;0, 'GROSS Scores &amp; Skins'!O35-(IF(N$9&lt;=$C35, 1,0)+IF(N$9+18&lt;=$C35,1,0)),"")</f>
        <v>5</v>
      </c>
      <c r="O35" s="15">
        <f>IF('GROSS Scores &amp; Skins'!P35&gt;0, 'GROSS Scores &amp; Skins'!P35-(IF(O$9&lt;=$C35, 1,0)+IF(O$9+18&lt;=$C35,1,0)),"")</f>
        <v>5</v>
      </c>
      <c r="P35" s="15">
        <f>IF('GROSS Scores &amp; Skins'!Q35&gt;0, 'GROSS Scores &amp; Skins'!Q35-(IF(P$9&lt;=$C35, 1,0)+IF(P$9+18&lt;=$C35,1,0)),"")</f>
        <v>4</v>
      </c>
      <c r="Q35" s="15">
        <f>IF('GROSS Scores &amp; Skins'!R35&gt;0, 'GROSS Scores &amp; Skins'!R35-(IF(Q$9&lt;=$C35, 1,0)+IF(Q$9+18&lt;=$C35,1,0)),"")</f>
        <v>5</v>
      </c>
      <c r="R35" s="15">
        <f>IF('GROSS Scores &amp; Skins'!S35&gt;0, 'GROSS Scores &amp; Skins'!S35-(IF(R$9&lt;=$C35, 1,0)+IF(R$9+18&lt;=$C35,1,0)),"")</f>
        <v>5</v>
      </c>
      <c r="S35" s="15">
        <f>IF('GROSS Scores &amp; Skins'!T35&gt;0, 'GROSS Scores &amp; Skins'!T35-(IF(S$9&lt;=$C35, 1,0)+IF(S$9+18&lt;=$C35,1,0)),"")</f>
        <v>5</v>
      </c>
      <c r="T35" s="15">
        <f>IF('GROSS Scores &amp; Skins'!U35&gt;0, 'GROSS Scores &amp; Skins'!U35-(IF(T$9&lt;=$C35, 1,0)+IF(T$9+18&lt;=$C35,1,0)),"")</f>
        <v>5</v>
      </c>
      <c r="U35" s="15">
        <f>IF('GROSS Scores &amp; Skins'!V35&gt;0, 'GROSS Scores &amp; Skins'!V35-(IF(U$9&lt;=$C35, 1,0)+IF(U$9+18&lt;=$C35,1,0)),"")</f>
        <v>1</v>
      </c>
      <c r="V35" s="15">
        <f>IF('GROSS Scores &amp; Skins'!W35&gt;0, 'GROSS Scores &amp; Skins'!W35-(IF(V$9&lt;=$C35, 1,0)+IF(V$9+18&lt;=$C35,1,0)),"")</f>
        <v>3</v>
      </c>
      <c r="W35" s="19">
        <f t="shared" si="11"/>
        <v>38</v>
      </c>
      <c r="X35" s="19">
        <f>IF(ISNUMBER('GROSS Scores &amp; Skins'!Y35),'GROSS Scores &amp; Skins'!Y35,"")</f>
        <v>89</v>
      </c>
      <c r="Y35" s="20">
        <f t="shared" si="12"/>
        <v>76</v>
      </c>
      <c r="Z35" s="24">
        <f t="shared" si="3"/>
        <v>1</v>
      </c>
      <c r="AA35" s="117">
        <f t="shared" si="4"/>
        <v>20</v>
      </c>
      <c r="AB35" s="28" t="str">
        <f t="shared" si="13"/>
        <v/>
      </c>
      <c r="AC35" s="28">
        <f t="shared" si="14"/>
        <v>76</v>
      </c>
      <c r="AD35" s="28" t="str">
        <f t="shared" si="15"/>
        <v/>
      </c>
      <c r="AE35" s="81" t="str">
        <f t="shared" si="17"/>
        <v/>
      </c>
      <c r="AF35" s="116" t="str">
        <f t="shared" ca="1" si="5"/>
        <v/>
      </c>
      <c r="AG35" s="81">
        <f t="shared" si="6"/>
        <v>4</v>
      </c>
      <c r="AH35" s="116">
        <f t="shared" ca="1" si="7"/>
        <v>4</v>
      </c>
      <c r="AI35" s="81" t="str">
        <f t="shared" si="8"/>
        <v/>
      </c>
      <c r="AJ35" s="116" t="str">
        <f t="shared" ca="1" si="9"/>
        <v/>
      </c>
      <c r="AK35" s="14"/>
      <c r="AL35" s="98">
        <v>26</v>
      </c>
      <c r="AM35" s="98">
        <v>0</v>
      </c>
    </row>
    <row r="36" spans="1:39" ht="15.75" x14ac:dyDescent="0.25">
      <c r="A36" s="79" t="str">
        <f>IF(ISBLANK('GROSS Scores &amp; Skins'!A36),"",'GROSS Scores &amp; Skins'!A36)</f>
        <v>Beaver, Tom</v>
      </c>
      <c r="B36" s="79" t="str">
        <f>IF(ISBLANK('GROSS Scores &amp; Skins'!B36),"",'GROSS Scores &amp; Skins'!B36)</f>
        <v>B</v>
      </c>
      <c r="C36" s="80">
        <f>IF(ISBLANK('GROSS Scores &amp; Skins'!D36),"",'GROSS Scores &amp; Skins'!D36)</f>
        <v>15</v>
      </c>
      <c r="D36" s="15" t="str">
        <f>IF('GROSS Scores &amp; Skins'!E36&gt;0, 'GROSS Scores &amp; Skins'!E36-(IF(D$9&lt;=$C36, 1,0)+IF(D$9+18&lt;=$C36,1,0)),"")</f>
        <v/>
      </c>
      <c r="E36" s="15" t="str">
        <f>IF('GROSS Scores &amp; Skins'!F36&gt;0, 'GROSS Scores &amp; Skins'!F36-(IF(E$9&lt;=$C36, 1,0)+IF(E$9+18&lt;=$C36,1,0)),"")</f>
        <v/>
      </c>
      <c r="F36" s="15" t="str">
        <f>IF('GROSS Scores &amp; Skins'!G36&gt;0, 'GROSS Scores &amp; Skins'!G36-(IF(F$9&lt;=$C36, 1,0)+IF(F$9+18&lt;=$C36,1,0)),"")</f>
        <v/>
      </c>
      <c r="G36" s="15" t="str">
        <f>IF('GROSS Scores &amp; Skins'!H36&gt;0, 'GROSS Scores &amp; Skins'!H36-(IF(G$9&lt;=$C36, 1,0)+IF(G$9+18&lt;=$C36,1,0)),"")</f>
        <v/>
      </c>
      <c r="H36" s="15" t="str">
        <f>IF('GROSS Scores &amp; Skins'!I36&gt;0, 'GROSS Scores &amp; Skins'!I36-(IF(H$9&lt;=$C36, 1,0)+IF(H$9+18&lt;=$C36,1,0)),"")</f>
        <v/>
      </c>
      <c r="I36" s="15" t="str">
        <f>IF('GROSS Scores &amp; Skins'!J36&gt;0, 'GROSS Scores &amp; Skins'!J36-(IF(I$9&lt;=$C36, 1,0)+IF(I$9+18&lt;=$C36,1,0)),"")</f>
        <v/>
      </c>
      <c r="J36" s="15" t="str">
        <f>IF('GROSS Scores &amp; Skins'!K36&gt;0, 'GROSS Scores &amp; Skins'!K36-(IF(J$9&lt;=$C36, 1,0)+IF(J$9+18&lt;=$C36,1,0)),"")</f>
        <v/>
      </c>
      <c r="K36" s="15" t="str">
        <f>IF('GROSS Scores &amp; Skins'!L36&gt;0, 'GROSS Scores &amp; Skins'!L36-(IF(K$9&lt;=$C36, 1,0)+IF(K$9+18&lt;=$C36,1,0)),"")</f>
        <v/>
      </c>
      <c r="L36" s="15" t="str">
        <f>IF('GROSS Scores &amp; Skins'!M36&gt;0, 'GROSS Scores &amp; Skins'!M36-(IF(L$9&lt;=$C36, 1,0)+IF(L$9+18&lt;=$C36,1,0)),"")</f>
        <v/>
      </c>
      <c r="M36" s="19" t="str">
        <f t="shared" si="10"/>
        <v/>
      </c>
      <c r="N36" s="15" t="str">
        <f>IF('GROSS Scores &amp; Skins'!O36&gt;0, 'GROSS Scores &amp; Skins'!O36-(IF(N$9&lt;=$C36, 1,0)+IF(N$9+18&lt;=$C36,1,0)),"")</f>
        <v/>
      </c>
      <c r="O36" s="15" t="str">
        <f>IF('GROSS Scores &amp; Skins'!P36&gt;0, 'GROSS Scores &amp; Skins'!P36-(IF(O$9&lt;=$C36, 1,0)+IF(O$9+18&lt;=$C36,1,0)),"")</f>
        <v/>
      </c>
      <c r="P36" s="15" t="str">
        <f>IF('GROSS Scores &amp; Skins'!Q36&gt;0, 'GROSS Scores &amp; Skins'!Q36-(IF(P$9&lt;=$C36, 1,0)+IF(P$9+18&lt;=$C36,1,0)),"")</f>
        <v/>
      </c>
      <c r="Q36" s="15" t="str">
        <f>IF('GROSS Scores &amp; Skins'!R36&gt;0, 'GROSS Scores &amp; Skins'!R36-(IF(Q$9&lt;=$C36, 1,0)+IF(Q$9+18&lt;=$C36,1,0)),"")</f>
        <v/>
      </c>
      <c r="R36" s="15" t="str">
        <f>IF('GROSS Scores &amp; Skins'!S36&gt;0, 'GROSS Scores &amp; Skins'!S36-(IF(R$9&lt;=$C36, 1,0)+IF(R$9+18&lt;=$C36,1,0)),"")</f>
        <v/>
      </c>
      <c r="S36" s="15" t="str">
        <f>IF('GROSS Scores &amp; Skins'!T36&gt;0, 'GROSS Scores &amp; Skins'!T36-(IF(S$9&lt;=$C36, 1,0)+IF(S$9+18&lt;=$C36,1,0)),"")</f>
        <v/>
      </c>
      <c r="T36" s="15" t="str">
        <f>IF('GROSS Scores &amp; Skins'!U36&gt;0, 'GROSS Scores &amp; Skins'!U36-(IF(T$9&lt;=$C36, 1,0)+IF(T$9+18&lt;=$C36,1,0)),"")</f>
        <v/>
      </c>
      <c r="U36" s="15" t="str">
        <f>IF('GROSS Scores &amp; Skins'!V36&gt;0, 'GROSS Scores &amp; Skins'!V36-(IF(U$9&lt;=$C36, 1,0)+IF(U$9+18&lt;=$C36,1,0)),"")</f>
        <v/>
      </c>
      <c r="V36" s="15" t="str">
        <f>IF('GROSS Scores &amp; Skins'!W36&gt;0, 'GROSS Scores &amp; Skins'!W36-(IF(V$9&lt;=$C36, 1,0)+IF(V$9+18&lt;=$C36,1,0)),"")</f>
        <v/>
      </c>
      <c r="W36" s="19" t="str">
        <f t="shared" si="11"/>
        <v/>
      </c>
      <c r="X36" s="19" t="str">
        <f>IF(ISNUMBER('GROSS Scores &amp; Skins'!Y36),'GROSS Scores &amp; Skins'!Y36,"")</f>
        <v/>
      </c>
      <c r="Y36" s="20" t="str">
        <f t="shared" si="12"/>
        <v/>
      </c>
      <c r="Z36" s="24">
        <f t="shared" si="3"/>
        <v>0</v>
      </c>
      <c r="AA36" s="117" t="str">
        <f t="shared" si="4"/>
        <v/>
      </c>
      <c r="AB36" s="28" t="str">
        <f t="shared" si="13"/>
        <v/>
      </c>
      <c r="AC36" s="28" t="str">
        <f t="shared" si="14"/>
        <v/>
      </c>
      <c r="AD36" s="28" t="str">
        <f t="shared" si="15"/>
        <v/>
      </c>
      <c r="AE36" s="81" t="str">
        <f t="shared" si="17"/>
        <v/>
      </c>
      <c r="AF36" s="116" t="str">
        <f t="shared" ca="1" si="5"/>
        <v/>
      </c>
      <c r="AG36" s="81" t="str">
        <f t="shared" si="6"/>
        <v/>
      </c>
      <c r="AH36" s="116" t="str">
        <f t="shared" ca="1" si="7"/>
        <v/>
      </c>
      <c r="AI36" s="81" t="str">
        <f t="shared" si="8"/>
        <v/>
      </c>
      <c r="AJ36" s="116" t="str">
        <f t="shared" ca="1" si="9"/>
        <v/>
      </c>
      <c r="AK36" s="14"/>
      <c r="AL36" s="98">
        <v>27</v>
      </c>
      <c r="AM36" s="98">
        <v>0</v>
      </c>
    </row>
    <row r="37" spans="1:39" ht="15.75" x14ac:dyDescent="0.25">
      <c r="A37" s="79" t="str">
        <f>IF(ISBLANK('GROSS Scores &amp; Skins'!A37),"",'GROSS Scores &amp; Skins'!A37)</f>
        <v>Blunt, Donald</v>
      </c>
      <c r="B37" s="79" t="str">
        <f>IF(ISBLANK('GROSS Scores &amp; Skins'!B37),"",'GROSS Scores &amp; Skins'!B37)</f>
        <v>B</v>
      </c>
      <c r="C37" s="80">
        <f>IF(ISBLANK('GROSS Scores &amp; Skins'!D37),"",'GROSS Scores &amp; Skins'!D37)</f>
        <v>15</v>
      </c>
      <c r="D37" s="15" t="str">
        <f>IF('GROSS Scores &amp; Skins'!E37&gt;0, 'GROSS Scores &amp; Skins'!E37-(IF(D$9&lt;=$C37, 1,0)+IF(D$9+18&lt;=$C37,1,0)),"")</f>
        <v/>
      </c>
      <c r="E37" s="15" t="str">
        <f>IF('GROSS Scores &amp; Skins'!F37&gt;0, 'GROSS Scores &amp; Skins'!F37-(IF(E$9&lt;=$C37, 1,0)+IF(E$9+18&lt;=$C37,1,0)),"")</f>
        <v/>
      </c>
      <c r="F37" s="15" t="str">
        <f>IF('GROSS Scores &amp; Skins'!G37&gt;0, 'GROSS Scores &amp; Skins'!G37-(IF(F$9&lt;=$C37, 1,0)+IF(F$9+18&lt;=$C37,1,0)),"")</f>
        <v/>
      </c>
      <c r="G37" s="15" t="str">
        <f>IF('GROSS Scores &amp; Skins'!H37&gt;0, 'GROSS Scores &amp; Skins'!H37-(IF(G$9&lt;=$C37, 1,0)+IF(G$9+18&lt;=$C37,1,0)),"")</f>
        <v/>
      </c>
      <c r="H37" s="15" t="str">
        <f>IF('GROSS Scores &amp; Skins'!I37&gt;0, 'GROSS Scores &amp; Skins'!I37-(IF(H$9&lt;=$C37, 1,0)+IF(H$9+18&lt;=$C37,1,0)),"")</f>
        <v/>
      </c>
      <c r="I37" s="15" t="str">
        <f>IF('GROSS Scores &amp; Skins'!J37&gt;0, 'GROSS Scores &amp; Skins'!J37-(IF(I$9&lt;=$C37, 1,0)+IF(I$9+18&lt;=$C37,1,0)),"")</f>
        <v/>
      </c>
      <c r="J37" s="15" t="str">
        <f>IF('GROSS Scores &amp; Skins'!K37&gt;0, 'GROSS Scores &amp; Skins'!K37-(IF(J$9&lt;=$C37, 1,0)+IF(J$9+18&lt;=$C37,1,0)),"")</f>
        <v/>
      </c>
      <c r="K37" s="15" t="str">
        <f>IF('GROSS Scores &amp; Skins'!L37&gt;0, 'GROSS Scores &amp; Skins'!L37-(IF(K$9&lt;=$C37, 1,0)+IF(K$9+18&lt;=$C37,1,0)),"")</f>
        <v/>
      </c>
      <c r="L37" s="15" t="str">
        <f>IF('GROSS Scores &amp; Skins'!M37&gt;0, 'GROSS Scores &amp; Skins'!M37-(IF(L$9&lt;=$C37, 1,0)+IF(L$9+18&lt;=$C37,1,0)),"")</f>
        <v/>
      </c>
      <c r="M37" s="19" t="str">
        <f t="shared" si="10"/>
        <v/>
      </c>
      <c r="N37" s="15" t="str">
        <f>IF('GROSS Scores &amp; Skins'!O37&gt;0, 'GROSS Scores &amp; Skins'!O37-(IF(N$9&lt;=$C37, 1,0)+IF(N$9+18&lt;=$C37,1,0)),"")</f>
        <v/>
      </c>
      <c r="O37" s="15" t="str">
        <f>IF('GROSS Scores &amp; Skins'!P37&gt;0, 'GROSS Scores &amp; Skins'!P37-(IF(O$9&lt;=$C37, 1,0)+IF(O$9+18&lt;=$C37,1,0)),"")</f>
        <v/>
      </c>
      <c r="P37" s="15" t="str">
        <f>IF('GROSS Scores &amp; Skins'!Q37&gt;0, 'GROSS Scores &amp; Skins'!Q37-(IF(P$9&lt;=$C37, 1,0)+IF(P$9+18&lt;=$C37,1,0)),"")</f>
        <v/>
      </c>
      <c r="Q37" s="15" t="str">
        <f>IF('GROSS Scores &amp; Skins'!R37&gt;0, 'GROSS Scores &amp; Skins'!R37-(IF(Q$9&lt;=$C37, 1,0)+IF(Q$9+18&lt;=$C37,1,0)),"")</f>
        <v/>
      </c>
      <c r="R37" s="15" t="str">
        <f>IF('GROSS Scores &amp; Skins'!S37&gt;0, 'GROSS Scores &amp; Skins'!S37-(IF(R$9&lt;=$C37, 1,0)+IF(R$9+18&lt;=$C37,1,0)),"")</f>
        <v/>
      </c>
      <c r="S37" s="15" t="str">
        <f>IF('GROSS Scores &amp; Skins'!T37&gt;0, 'GROSS Scores &amp; Skins'!T37-(IF(S$9&lt;=$C37, 1,0)+IF(S$9+18&lt;=$C37,1,0)),"")</f>
        <v/>
      </c>
      <c r="T37" s="15" t="str">
        <f>IF('GROSS Scores &amp; Skins'!U37&gt;0, 'GROSS Scores &amp; Skins'!U37-(IF(T$9&lt;=$C37, 1,0)+IF(T$9+18&lt;=$C37,1,0)),"")</f>
        <v/>
      </c>
      <c r="U37" s="15" t="str">
        <f>IF('GROSS Scores &amp; Skins'!V37&gt;0, 'GROSS Scores &amp; Skins'!V37-(IF(U$9&lt;=$C37, 1,0)+IF(U$9+18&lt;=$C37,1,0)),"")</f>
        <v/>
      </c>
      <c r="V37" s="15" t="str">
        <f>IF('GROSS Scores &amp; Skins'!W37&gt;0, 'GROSS Scores &amp; Skins'!W37-(IF(V$9&lt;=$C37, 1,0)+IF(V$9+18&lt;=$C37,1,0)),"")</f>
        <v/>
      </c>
      <c r="W37" s="19" t="str">
        <f t="shared" si="11"/>
        <v/>
      </c>
      <c r="X37" s="19" t="str">
        <f>IF(ISNUMBER('GROSS Scores &amp; Skins'!Y37),'GROSS Scores &amp; Skins'!Y37,"")</f>
        <v/>
      </c>
      <c r="Y37" s="20" t="str">
        <f t="shared" si="12"/>
        <v/>
      </c>
      <c r="Z37" s="24">
        <f t="shared" si="3"/>
        <v>0</v>
      </c>
      <c r="AA37" s="117" t="str">
        <f t="shared" si="4"/>
        <v/>
      </c>
      <c r="AB37" s="28" t="str">
        <f t="shared" si="13"/>
        <v/>
      </c>
      <c r="AC37" s="28" t="str">
        <f t="shared" si="14"/>
        <v/>
      </c>
      <c r="AD37" s="28" t="str">
        <f t="shared" si="15"/>
        <v/>
      </c>
      <c r="AE37" s="81" t="str">
        <f t="shared" si="17"/>
        <v/>
      </c>
      <c r="AF37" s="116" t="str">
        <f t="shared" ca="1" si="5"/>
        <v/>
      </c>
      <c r="AG37" s="81" t="str">
        <f t="shared" si="6"/>
        <v/>
      </c>
      <c r="AH37" s="116" t="str">
        <f t="shared" ca="1" si="7"/>
        <v/>
      </c>
      <c r="AI37" s="81" t="str">
        <f t="shared" si="8"/>
        <v/>
      </c>
      <c r="AJ37" s="116" t="str">
        <f t="shared" ca="1" si="9"/>
        <v/>
      </c>
      <c r="AK37" s="14"/>
      <c r="AL37" s="98">
        <v>28</v>
      </c>
      <c r="AM37" s="98">
        <v>0</v>
      </c>
    </row>
    <row r="38" spans="1:39" ht="15.75" x14ac:dyDescent="0.25">
      <c r="A38" s="79" t="str">
        <f>IF(ISBLANK('GROSS Scores &amp; Skins'!A38),"",'GROSS Scores &amp; Skins'!A38)</f>
        <v>Bohlman, Nick</v>
      </c>
      <c r="B38" s="79" t="str">
        <f>IF(ISBLANK('GROSS Scores &amp; Skins'!B38),"",'GROSS Scores &amp; Skins'!B38)</f>
        <v>B</v>
      </c>
      <c r="C38" s="80">
        <f>IF(ISBLANK('GROSS Scores &amp; Skins'!D38),"",'GROSS Scores &amp; Skins'!D38)</f>
        <v>10</v>
      </c>
      <c r="D38" s="15" t="str">
        <f>IF('GROSS Scores &amp; Skins'!E38&gt;0, 'GROSS Scores &amp; Skins'!E38-(IF(D$9&lt;=$C38, 1,0)+IF(D$9+18&lt;=$C38,1,0)),"")</f>
        <v/>
      </c>
      <c r="E38" s="15" t="str">
        <f>IF('GROSS Scores &amp; Skins'!F38&gt;0, 'GROSS Scores &amp; Skins'!F38-(IF(E$9&lt;=$C38, 1,0)+IF(E$9+18&lt;=$C38,1,0)),"")</f>
        <v/>
      </c>
      <c r="F38" s="15" t="str">
        <f>IF('GROSS Scores &amp; Skins'!G38&gt;0, 'GROSS Scores &amp; Skins'!G38-(IF(F$9&lt;=$C38, 1,0)+IF(F$9+18&lt;=$C38,1,0)),"")</f>
        <v/>
      </c>
      <c r="G38" s="15" t="str">
        <f>IF('GROSS Scores &amp; Skins'!H38&gt;0, 'GROSS Scores &amp; Skins'!H38-(IF(G$9&lt;=$C38, 1,0)+IF(G$9+18&lt;=$C38,1,0)),"")</f>
        <v/>
      </c>
      <c r="H38" s="15" t="str">
        <f>IF('GROSS Scores &amp; Skins'!I38&gt;0, 'GROSS Scores &amp; Skins'!I38-(IF(H$9&lt;=$C38, 1,0)+IF(H$9+18&lt;=$C38,1,0)),"")</f>
        <v/>
      </c>
      <c r="I38" s="15" t="str">
        <f>IF('GROSS Scores &amp; Skins'!J38&gt;0, 'GROSS Scores &amp; Skins'!J38-(IF(I$9&lt;=$C38, 1,0)+IF(I$9+18&lt;=$C38,1,0)),"")</f>
        <v/>
      </c>
      <c r="J38" s="15" t="str">
        <f>IF('GROSS Scores &amp; Skins'!K38&gt;0, 'GROSS Scores &amp; Skins'!K38-(IF(J$9&lt;=$C38, 1,0)+IF(J$9+18&lt;=$C38,1,0)),"")</f>
        <v/>
      </c>
      <c r="K38" s="15" t="str">
        <f>IF('GROSS Scores &amp; Skins'!L38&gt;0, 'GROSS Scores &amp; Skins'!L38-(IF(K$9&lt;=$C38, 1,0)+IF(K$9+18&lt;=$C38,1,0)),"")</f>
        <v/>
      </c>
      <c r="L38" s="15" t="str">
        <f>IF('GROSS Scores &amp; Skins'!M38&gt;0, 'GROSS Scores &amp; Skins'!M38-(IF(L$9&lt;=$C38, 1,0)+IF(L$9+18&lt;=$C38,1,0)),"")</f>
        <v/>
      </c>
      <c r="M38" s="19" t="str">
        <f t="shared" si="10"/>
        <v/>
      </c>
      <c r="N38" s="15" t="str">
        <f>IF('GROSS Scores &amp; Skins'!O38&gt;0, 'GROSS Scores &amp; Skins'!O38-(IF(N$9&lt;=$C38, 1,0)+IF(N$9+18&lt;=$C38,1,0)),"")</f>
        <v/>
      </c>
      <c r="O38" s="15" t="str">
        <f>IF('GROSS Scores &amp; Skins'!P38&gt;0, 'GROSS Scores &amp; Skins'!P38-(IF(O$9&lt;=$C38, 1,0)+IF(O$9+18&lt;=$C38,1,0)),"")</f>
        <v/>
      </c>
      <c r="P38" s="15" t="str">
        <f>IF('GROSS Scores &amp; Skins'!Q38&gt;0, 'GROSS Scores &amp; Skins'!Q38-(IF(P$9&lt;=$C38, 1,0)+IF(P$9+18&lt;=$C38,1,0)),"")</f>
        <v/>
      </c>
      <c r="Q38" s="15" t="str">
        <f>IF('GROSS Scores &amp; Skins'!R38&gt;0, 'GROSS Scores &amp; Skins'!R38-(IF(Q$9&lt;=$C38, 1,0)+IF(Q$9+18&lt;=$C38,1,0)),"")</f>
        <v/>
      </c>
      <c r="R38" s="15" t="str">
        <f>IF('GROSS Scores &amp; Skins'!S38&gt;0, 'GROSS Scores &amp; Skins'!S38-(IF(R$9&lt;=$C38, 1,0)+IF(R$9+18&lt;=$C38,1,0)),"")</f>
        <v/>
      </c>
      <c r="S38" s="15" t="str">
        <f>IF('GROSS Scores &amp; Skins'!T38&gt;0, 'GROSS Scores &amp; Skins'!T38-(IF(S$9&lt;=$C38, 1,0)+IF(S$9+18&lt;=$C38,1,0)),"")</f>
        <v/>
      </c>
      <c r="T38" s="15" t="str">
        <f>IF('GROSS Scores &amp; Skins'!U38&gt;0, 'GROSS Scores &amp; Skins'!U38-(IF(T$9&lt;=$C38, 1,0)+IF(T$9+18&lt;=$C38,1,0)),"")</f>
        <v/>
      </c>
      <c r="U38" s="15" t="str">
        <f>IF('GROSS Scores &amp; Skins'!V38&gt;0, 'GROSS Scores &amp; Skins'!V38-(IF(U$9&lt;=$C38, 1,0)+IF(U$9+18&lt;=$C38,1,0)),"")</f>
        <v/>
      </c>
      <c r="V38" s="15" t="str">
        <f>IF('GROSS Scores &amp; Skins'!W38&gt;0, 'GROSS Scores &amp; Skins'!W38-(IF(V$9&lt;=$C38, 1,0)+IF(V$9+18&lt;=$C38,1,0)),"")</f>
        <v/>
      </c>
      <c r="W38" s="19" t="str">
        <f t="shared" si="11"/>
        <v/>
      </c>
      <c r="X38" s="19" t="str">
        <f>IF(ISNUMBER('GROSS Scores &amp; Skins'!Y38),'GROSS Scores &amp; Skins'!Y38,"")</f>
        <v/>
      </c>
      <c r="Y38" s="20" t="str">
        <f t="shared" si="12"/>
        <v/>
      </c>
      <c r="Z38" s="24">
        <f t="shared" si="3"/>
        <v>0</v>
      </c>
      <c r="AA38" s="117" t="str">
        <f t="shared" si="4"/>
        <v/>
      </c>
      <c r="AB38" s="28" t="str">
        <f t="shared" si="13"/>
        <v/>
      </c>
      <c r="AC38" s="28" t="str">
        <f t="shared" si="14"/>
        <v/>
      </c>
      <c r="AD38" s="28" t="str">
        <f t="shared" si="15"/>
        <v/>
      </c>
      <c r="AE38" s="81" t="str">
        <f t="shared" si="17"/>
        <v/>
      </c>
      <c r="AF38" s="116" t="str">
        <f t="shared" ca="1" si="5"/>
        <v/>
      </c>
      <c r="AG38" s="81" t="str">
        <f t="shared" si="6"/>
        <v/>
      </c>
      <c r="AH38" s="116" t="str">
        <f t="shared" ca="1" si="7"/>
        <v/>
      </c>
      <c r="AI38" s="81" t="str">
        <f t="shared" si="8"/>
        <v/>
      </c>
      <c r="AJ38" s="116" t="str">
        <f t="shared" ca="1" si="9"/>
        <v/>
      </c>
      <c r="AK38" s="14"/>
      <c r="AL38" s="98">
        <v>29</v>
      </c>
      <c r="AM38" s="98">
        <v>0</v>
      </c>
    </row>
    <row r="39" spans="1:39" ht="15.75" x14ac:dyDescent="0.25">
      <c r="A39" s="79" t="str">
        <f>IF(ISBLANK('GROSS Scores &amp; Skins'!A39),"",'GROSS Scores &amp; Skins'!A39)</f>
        <v>Boosalis, Nick</v>
      </c>
      <c r="B39" s="79" t="str">
        <f>IF(ISBLANK('GROSS Scores &amp; Skins'!B39),"",'GROSS Scores &amp; Skins'!B39)</f>
        <v>B</v>
      </c>
      <c r="C39" s="80">
        <f>IF(ISBLANK('GROSS Scores &amp; Skins'!D39),"",'GROSS Scores &amp; Skins'!D39)</f>
        <v>8</v>
      </c>
      <c r="D39" s="15" t="str">
        <f>IF('GROSS Scores &amp; Skins'!E39&gt;0, 'GROSS Scores &amp; Skins'!E39-(IF(D$9&lt;=$C39, 1,0)+IF(D$9+18&lt;=$C39,1,0)),"")</f>
        <v/>
      </c>
      <c r="E39" s="15" t="str">
        <f>IF('GROSS Scores &amp; Skins'!F39&gt;0, 'GROSS Scores &amp; Skins'!F39-(IF(E$9&lt;=$C39, 1,0)+IF(E$9+18&lt;=$C39,1,0)),"")</f>
        <v/>
      </c>
      <c r="F39" s="15" t="str">
        <f>IF('GROSS Scores &amp; Skins'!G39&gt;0, 'GROSS Scores &amp; Skins'!G39-(IF(F$9&lt;=$C39, 1,0)+IF(F$9+18&lt;=$C39,1,0)),"")</f>
        <v/>
      </c>
      <c r="G39" s="15" t="str">
        <f>IF('GROSS Scores &amp; Skins'!H39&gt;0, 'GROSS Scores &amp; Skins'!H39-(IF(G$9&lt;=$C39, 1,0)+IF(G$9+18&lt;=$C39,1,0)),"")</f>
        <v/>
      </c>
      <c r="H39" s="15" t="str">
        <f>IF('GROSS Scores &amp; Skins'!I39&gt;0, 'GROSS Scores &amp; Skins'!I39-(IF(H$9&lt;=$C39, 1,0)+IF(H$9+18&lt;=$C39,1,0)),"")</f>
        <v/>
      </c>
      <c r="I39" s="15" t="str">
        <f>IF('GROSS Scores &amp; Skins'!J39&gt;0, 'GROSS Scores &amp; Skins'!J39-(IF(I$9&lt;=$C39, 1,0)+IF(I$9+18&lt;=$C39,1,0)),"")</f>
        <v/>
      </c>
      <c r="J39" s="15" t="str">
        <f>IF('GROSS Scores &amp; Skins'!K39&gt;0, 'GROSS Scores &amp; Skins'!K39-(IF(J$9&lt;=$C39, 1,0)+IF(J$9+18&lt;=$C39,1,0)),"")</f>
        <v/>
      </c>
      <c r="K39" s="15" t="str">
        <f>IF('GROSS Scores &amp; Skins'!L39&gt;0, 'GROSS Scores &amp; Skins'!L39-(IF(K$9&lt;=$C39, 1,0)+IF(K$9+18&lt;=$C39,1,0)),"")</f>
        <v/>
      </c>
      <c r="L39" s="15" t="str">
        <f>IF('GROSS Scores &amp; Skins'!M39&gt;0, 'GROSS Scores &amp; Skins'!M39-(IF(L$9&lt;=$C39, 1,0)+IF(L$9+18&lt;=$C39,1,0)),"")</f>
        <v/>
      </c>
      <c r="M39" s="19" t="str">
        <f t="shared" si="10"/>
        <v/>
      </c>
      <c r="N39" s="15" t="str">
        <f>IF('GROSS Scores &amp; Skins'!O39&gt;0, 'GROSS Scores &amp; Skins'!O39-(IF(N$9&lt;=$C39, 1,0)+IF(N$9+18&lt;=$C39,1,0)),"")</f>
        <v/>
      </c>
      <c r="O39" s="15" t="str">
        <f>IF('GROSS Scores &amp; Skins'!P39&gt;0, 'GROSS Scores &amp; Skins'!P39-(IF(O$9&lt;=$C39, 1,0)+IF(O$9+18&lt;=$C39,1,0)),"")</f>
        <v/>
      </c>
      <c r="P39" s="15" t="str">
        <f>IF('GROSS Scores &amp; Skins'!Q39&gt;0, 'GROSS Scores &amp; Skins'!Q39-(IF(P$9&lt;=$C39, 1,0)+IF(P$9+18&lt;=$C39,1,0)),"")</f>
        <v/>
      </c>
      <c r="Q39" s="15" t="str">
        <f>IF('GROSS Scores &amp; Skins'!R39&gt;0, 'GROSS Scores &amp; Skins'!R39-(IF(Q$9&lt;=$C39, 1,0)+IF(Q$9+18&lt;=$C39,1,0)),"")</f>
        <v/>
      </c>
      <c r="R39" s="15" t="str">
        <f>IF('GROSS Scores &amp; Skins'!S39&gt;0, 'GROSS Scores &amp; Skins'!S39-(IF(R$9&lt;=$C39, 1,0)+IF(R$9+18&lt;=$C39,1,0)),"")</f>
        <v/>
      </c>
      <c r="S39" s="15" t="str">
        <f>IF('GROSS Scores &amp; Skins'!T39&gt;0, 'GROSS Scores &amp; Skins'!T39-(IF(S$9&lt;=$C39, 1,0)+IF(S$9+18&lt;=$C39,1,0)),"")</f>
        <v/>
      </c>
      <c r="T39" s="15" t="str">
        <f>IF('GROSS Scores &amp; Skins'!U39&gt;0, 'GROSS Scores &amp; Skins'!U39-(IF(T$9&lt;=$C39, 1,0)+IF(T$9+18&lt;=$C39,1,0)),"")</f>
        <v/>
      </c>
      <c r="U39" s="15" t="str">
        <f>IF('GROSS Scores &amp; Skins'!V39&gt;0, 'GROSS Scores &amp; Skins'!V39-(IF(U$9&lt;=$C39, 1,0)+IF(U$9+18&lt;=$C39,1,0)),"")</f>
        <v/>
      </c>
      <c r="V39" s="15" t="str">
        <f>IF('GROSS Scores &amp; Skins'!W39&gt;0, 'GROSS Scores &amp; Skins'!W39-(IF(V$9&lt;=$C39, 1,0)+IF(V$9+18&lt;=$C39,1,0)),"")</f>
        <v/>
      </c>
      <c r="W39" s="19" t="str">
        <f t="shared" si="11"/>
        <v/>
      </c>
      <c r="X39" s="19" t="str">
        <f>IF(ISNUMBER('GROSS Scores &amp; Skins'!Y39),'GROSS Scores &amp; Skins'!Y39,"")</f>
        <v/>
      </c>
      <c r="Y39" s="20" t="str">
        <f t="shared" si="12"/>
        <v/>
      </c>
      <c r="Z39" s="24">
        <f t="shared" si="3"/>
        <v>0</v>
      </c>
      <c r="AA39" s="117" t="str">
        <f t="shared" si="4"/>
        <v/>
      </c>
      <c r="AB39" s="28" t="str">
        <f t="shared" si="13"/>
        <v/>
      </c>
      <c r="AC39" s="28" t="str">
        <f t="shared" si="14"/>
        <v/>
      </c>
      <c r="AD39" s="28" t="str">
        <f t="shared" si="15"/>
        <v/>
      </c>
      <c r="AE39" s="81" t="str">
        <f t="shared" si="17"/>
        <v/>
      </c>
      <c r="AF39" s="116" t="str">
        <f t="shared" ca="1" si="5"/>
        <v/>
      </c>
      <c r="AG39" s="81" t="str">
        <f t="shared" si="6"/>
        <v/>
      </c>
      <c r="AH39" s="116" t="str">
        <f t="shared" ca="1" si="7"/>
        <v/>
      </c>
      <c r="AI39" s="81" t="str">
        <f t="shared" si="8"/>
        <v/>
      </c>
      <c r="AJ39" s="116" t="str">
        <f t="shared" ca="1" si="9"/>
        <v/>
      </c>
      <c r="AK39" s="14"/>
      <c r="AL39" s="98">
        <v>30</v>
      </c>
      <c r="AM39" s="98">
        <v>0</v>
      </c>
    </row>
    <row r="40" spans="1:39" ht="15.75" x14ac:dyDescent="0.25">
      <c r="A40" s="79" t="str">
        <f>IF(ISBLANK('GROSS Scores &amp; Skins'!A40),"",'GROSS Scores &amp; Skins'!A40)</f>
        <v>Carlson, Eric</v>
      </c>
      <c r="B40" s="79" t="str">
        <f>IF(ISBLANK('GROSS Scores &amp; Skins'!B40),"",'GROSS Scores &amp; Skins'!B40)</f>
        <v>B</v>
      </c>
      <c r="C40" s="80">
        <f>IF(ISBLANK('GROSS Scores &amp; Skins'!D40),"",'GROSS Scores &amp; Skins'!D40)</f>
        <v>15</v>
      </c>
      <c r="D40" s="15" t="str">
        <f>IF('GROSS Scores &amp; Skins'!E40&gt;0, 'GROSS Scores &amp; Skins'!E40-(IF(D$9&lt;=$C40, 1,0)+IF(D$9+18&lt;=$C40,1,0)),"")</f>
        <v/>
      </c>
      <c r="E40" s="15" t="str">
        <f>IF('GROSS Scores &amp; Skins'!F40&gt;0, 'GROSS Scores &amp; Skins'!F40-(IF(E$9&lt;=$C40, 1,0)+IF(E$9+18&lt;=$C40,1,0)),"")</f>
        <v/>
      </c>
      <c r="F40" s="15" t="str">
        <f>IF('GROSS Scores &amp; Skins'!G40&gt;0, 'GROSS Scores &amp; Skins'!G40-(IF(F$9&lt;=$C40, 1,0)+IF(F$9+18&lt;=$C40,1,0)),"")</f>
        <v/>
      </c>
      <c r="G40" s="15" t="str">
        <f>IF('GROSS Scores &amp; Skins'!H40&gt;0, 'GROSS Scores &amp; Skins'!H40-(IF(G$9&lt;=$C40, 1,0)+IF(G$9+18&lt;=$C40,1,0)),"")</f>
        <v/>
      </c>
      <c r="H40" s="15" t="str">
        <f>IF('GROSS Scores &amp; Skins'!I40&gt;0, 'GROSS Scores &amp; Skins'!I40-(IF(H$9&lt;=$C40, 1,0)+IF(H$9+18&lt;=$C40,1,0)),"")</f>
        <v/>
      </c>
      <c r="I40" s="15" t="str">
        <f>IF('GROSS Scores &amp; Skins'!J40&gt;0, 'GROSS Scores &amp; Skins'!J40-(IF(I$9&lt;=$C40, 1,0)+IF(I$9+18&lt;=$C40,1,0)),"")</f>
        <v/>
      </c>
      <c r="J40" s="15" t="str">
        <f>IF('GROSS Scores &amp; Skins'!K40&gt;0, 'GROSS Scores &amp; Skins'!K40-(IF(J$9&lt;=$C40, 1,0)+IF(J$9+18&lt;=$C40,1,0)),"")</f>
        <v/>
      </c>
      <c r="K40" s="15" t="str">
        <f>IF('GROSS Scores &amp; Skins'!L40&gt;0, 'GROSS Scores &amp; Skins'!L40-(IF(K$9&lt;=$C40, 1,0)+IF(K$9+18&lt;=$C40,1,0)),"")</f>
        <v/>
      </c>
      <c r="L40" s="15" t="str">
        <f>IF('GROSS Scores &amp; Skins'!M40&gt;0, 'GROSS Scores &amp; Skins'!M40-(IF(L$9&lt;=$C40, 1,0)+IF(L$9+18&lt;=$C40,1,0)),"")</f>
        <v/>
      </c>
      <c r="M40" s="19" t="str">
        <f t="shared" si="10"/>
        <v/>
      </c>
      <c r="N40" s="15" t="str">
        <f>IF('GROSS Scores &amp; Skins'!O40&gt;0, 'GROSS Scores &amp; Skins'!O40-(IF(N$9&lt;=$C40, 1,0)+IF(N$9+18&lt;=$C40,1,0)),"")</f>
        <v/>
      </c>
      <c r="O40" s="15" t="str">
        <f>IF('GROSS Scores &amp; Skins'!P40&gt;0, 'GROSS Scores &amp; Skins'!P40-(IF(O$9&lt;=$C40, 1,0)+IF(O$9+18&lt;=$C40,1,0)),"")</f>
        <v/>
      </c>
      <c r="P40" s="15" t="str">
        <f>IF('GROSS Scores &amp; Skins'!Q40&gt;0, 'GROSS Scores &amp; Skins'!Q40-(IF(P$9&lt;=$C40, 1,0)+IF(P$9+18&lt;=$C40,1,0)),"")</f>
        <v/>
      </c>
      <c r="Q40" s="15" t="str">
        <f>IF('GROSS Scores &amp; Skins'!R40&gt;0, 'GROSS Scores &amp; Skins'!R40-(IF(Q$9&lt;=$C40, 1,0)+IF(Q$9+18&lt;=$C40,1,0)),"")</f>
        <v/>
      </c>
      <c r="R40" s="15" t="str">
        <f>IF('GROSS Scores &amp; Skins'!S40&gt;0, 'GROSS Scores &amp; Skins'!S40-(IF(R$9&lt;=$C40, 1,0)+IF(R$9+18&lt;=$C40,1,0)),"")</f>
        <v/>
      </c>
      <c r="S40" s="15" t="str">
        <f>IF('GROSS Scores &amp; Skins'!T40&gt;0, 'GROSS Scores &amp; Skins'!T40-(IF(S$9&lt;=$C40, 1,0)+IF(S$9+18&lt;=$C40,1,0)),"")</f>
        <v/>
      </c>
      <c r="T40" s="15" t="str">
        <f>IF('GROSS Scores &amp; Skins'!U40&gt;0, 'GROSS Scores &amp; Skins'!U40-(IF(T$9&lt;=$C40, 1,0)+IF(T$9+18&lt;=$C40,1,0)),"")</f>
        <v/>
      </c>
      <c r="U40" s="15" t="str">
        <f>IF('GROSS Scores &amp; Skins'!V40&gt;0, 'GROSS Scores &amp; Skins'!V40-(IF(U$9&lt;=$C40, 1,0)+IF(U$9+18&lt;=$C40,1,0)),"")</f>
        <v/>
      </c>
      <c r="V40" s="15" t="str">
        <f>IF('GROSS Scores &amp; Skins'!W40&gt;0, 'GROSS Scores &amp; Skins'!W40-(IF(V$9&lt;=$C40, 1,0)+IF(V$9+18&lt;=$C40,1,0)),"")</f>
        <v/>
      </c>
      <c r="W40" s="19" t="str">
        <f t="shared" si="11"/>
        <v/>
      </c>
      <c r="X40" s="19" t="str">
        <f>IF(ISNUMBER('GROSS Scores &amp; Skins'!Y40),'GROSS Scores &amp; Skins'!Y40,"")</f>
        <v/>
      </c>
      <c r="Y40" s="20" t="str">
        <f t="shared" si="12"/>
        <v/>
      </c>
      <c r="Z40" s="24">
        <f t="shared" si="3"/>
        <v>0</v>
      </c>
      <c r="AA40" s="117" t="str">
        <f t="shared" si="4"/>
        <v/>
      </c>
      <c r="AB40" s="28" t="str">
        <f t="shared" si="13"/>
        <v/>
      </c>
      <c r="AC40" s="28" t="str">
        <f t="shared" si="14"/>
        <v/>
      </c>
      <c r="AD40" s="28" t="str">
        <f t="shared" si="15"/>
        <v/>
      </c>
      <c r="AE40" s="81" t="str">
        <f t="shared" si="17"/>
        <v/>
      </c>
      <c r="AF40" s="116" t="str">
        <f t="shared" ca="1" si="5"/>
        <v/>
      </c>
      <c r="AG40" s="81" t="str">
        <f t="shared" si="6"/>
        <v/>
      </c>
      <c r="AH40" s="116" t="str">
        <f t="shared" ca="1" si="7"/>
        <v/>
      </c>
      <c r="AI40" s="81" t="str">
        <f t="shared" si="8"/>
        <v/>
      </c>
      <c r="AJ40" s="116" t="str">
        <f t="shared" ca="1" si="9"/>
        <v/>
      </c>
      <c r="AK40" s="14"/>
      <c r="AL40" s="98">
        <v>31</v>
      </c>
      <c r="AM40" s="98">
        <v>0</v>
      </c>
    </row>
    <row r="41" spans="1:39" ht="15.75" x14ac:dyDescent="0.25">
      <c r="A41" s="79" t="str">
        <f>IF(ISBLANK('GROSS Scores &amp; Skins'!A41),"",'GROSS Scores &amp; Skins'!A41)</f>
        <v>Carlson, Sam</v>
      </c>
      <c r="B41" s="79" t="str">
        <f>IF(ISBLANK('GROSS Scores &amp; Skins'!B41),"",'GROSS Scores &amp; Skins'!B41)</f>
        <v>B</v>
      </c>
      <c r="C41" s="80">
        <f>IF(ISBLANK('GROSS Scores &amp; Skins'!D41),"",'GROSS Scores &amp; Skins'!D41)</f>
        <v>12</v>
      </c>
      <c r="D41" s="15" t="str">
        <f>IF('GROSS Scores &amp; Skins'!E41&gt;0, 'GROSS Scores &amp; Skins'!E41-(IF(D$9&lt;=$C41, 1,0)+IF(D$9+18&lt;=$C41,1,0)),"")</f>
        <v/>
      </c>
      <c r="E41" s="15" t="str">
        <f>IF('GROSS Scores &amp; Skins'!F41&gt;0, 'GROSS Scores &amp; Skins'!F41-(IF(E$9&lt;=$C41, 1,0)+IF(E$9+18&lt;=$C41,1,0)),"")</f>
        <v/>
      </c>
      <c r="F41" s="15" t="str">
        <f>IF('GROSS Scores &amp; Skins'!G41&gt;0, 'GROSS Scores &amp; Skins'!G41-(IF(F$9&lt;=$C41, 1,0)+IF(F$9+18&lt;=$C41,1,0)),"")</f>
        <v/>
      </c>
      <c r="G41" s="15" t="str">
        <f>IF('GROSS Scores &amp; Skins'!H41&gt;0, 'GROSS Scores &amp; Skins'!H41-(IF(G$9&lt;=$C41, 1,0)+IF(G$9+18&lt;=$C41,1,0)),"")</f>
        <v/>
      </c>
      <c r="H41" s="15" t="str">
        <f>IF('GROSS Scores &amp; Skins'!I41&gt;0, 'GROSS Scores &amp; Skins'!I41-(IF(H$9&lt;=$C41, 1,0)+IF(H$9+18&lt;=$C41,1,0)),"")</f>
        <v/>
      </c>
      <c r="I41" s="15" t="str">
        <f>IF('GROSS Scores &amp; Skins'!J41&gt;0, 'GROSS Scores &amp; Skins'!J41-(IF(I$9&lt;=$C41, 1,0)+IF(I$9+18&lt;=$C41,1,0)),"")</f>
        <v/>
      </c>
      <c r="J41" s="15" t="str">
        <f>IF('GROSS Scores &amp; Skins'!K41&gt;0, 'GROSS Scores &amp; Skins'!K41-(IF(J$9&lt;=$C41, 1,0)+IF(J$9+18&lt;=$C41,1,0)),"")</f>
        <v/>
      </c>
      <c r="K41" s="15" t="str">
        <f>IF('GROSS Scores &amp; Skins'!L41&gt;0, 'GROSS Scores &amp; Skins'!L41-(IF(K$9&lt;=$C41, 1,0)+IF(K$9+18&lt;=$C41,1,0)),"")</f>
        <v/>
      </c>
      <c r="L41" s="15" t="str">
        <f>IF('GROSS Scores &amp; Skins'!M41&gt;0, 'GROSS Scores &amp; Skins'!M41-(IF(L$9&lt;=$C41, 1,0)+IF(L$9+18&lt;=$C41,1,0)),"")</f>
        <v/>
      </c>
      <c r="M41" s="19" t="str">
        <f t="shared" si="10"/>
        <v/>
      </c>
      <c r="N41" s="15" t="str">
        <f>IF('GROSS Scores &amp; Skins'!O41&gt;0, 'GROSS Scores &amp; Skins'!O41-(IF(N$9&lt;=$C41, 1,0)+IF(N$9+18&lt;=$C41,1,0)),"")</f>
        <v/>
      </c>
      <c r="O41" s="15" t="str">
        <f>IF('GROSS Scores &amp; Skins'!P41&gt;0, 'GROSS Scores &amp; Skins'!P41-(IF(O$9&lt;=$C41, 1,0)+IF(O$9+18&lt;=$C41,1,0)),"")</f>
        <v/>
      </c>
      <c r="P41" s="15" t="str">
        <f>IF('GROSS Scores &amp; Skins'!Q41&gt;0, 'GROSS Scores &amp; Skins'!Q41-(IF(P$9&lt;=$C41, 1,0)+IF(P$9+18&lt;=$C41,1,0)),"")</f>
        <v/>
      </c>
      <c r="Q41" s="15" t="str">
        <f>IF('GROSS Scores &amp; Skins'!R41&gt;0, 'GROSS Scores &amp; Skins'!R41-(IF(Q$9&lt;=$C41, 1,0)+IF(Q$9+18&lt;=$C41,1,0)),"")</f>
        <v/>
      </c>
      <c r="R41" s="15" t="str">
        <f>IF('GROSS Scores &amp; Skins'!S41&gt;0, 'GROSS Scores &amp; Skins'!S41-(IF(R$9&lt;=$C41, 1,0)+IF(R$9+18&lt;=$C41,1,0)),"")</f>
        <v/>
      </c>
      <c r="S41" s="15" t="str">
        <f>IF('GROSS Scores &amp; Skins'!T41&gt;0, 'GROSS Scores &amp; Skins'!T41-(IF(S$9&lt;=$C41, 1,0)+IF(S$9+18&lt;=$C41,1,0)),"")</f>
        <v/>
      </c>
      <c r="T41" s="15" t="str">
        <f>IF('GROSS Scores &amp; Skins'!U41&gt;0, 'GROSS Scores &amp; Skins'!U41-(IF(T$9&lt;=$C41, 1,0)+IF(T$9+18&lt;=$C41,1,0)),"")</f>
        <v/>
      </c>
      <c r="U41" s="15" t="str">
        <f>IF('GROSS Scores &amp; Skins'!V41&gt;0, 'GROSS Scores &amp; Skins'!V41-(IF(U$9&lt;=$C41, 1,0)+IF(U$9+18&lt;=$C41,1,0)),"")</f>
        <v/>
      </c>
      <c r="V41" s="15" t="str">
        <f>IF('GROSS Scores &amp; Skins'!W41&gt;0, 'GROSS Scores &amp; Skins'!W41-(IF(V$9&lt;=$C41, 1,0)+IF(V$9+18&lt;=$C41,1,0)),"")</f>
        <v/>
      </c>
      <c r="W41" s="19" t="str">
        <f t="shared" si="11"/>
        <v/>
      </c>
      <c r="X41" s="19" t="str">
        <f>IF(ISNUMBER('GROSS Scores &amp; Skins'!Y41),'GROSS Scores &amp; Skins'!Y41,"")</f>
        <v/>
      </c>
      <c r="Y41" s="20" t="str">
        <f t="shared" si="12"/>
        <v/>
      </c>
      <c r="Z41" s="24">
        <f t="shared" si="3"/>
        <v>0</v>
      </c>
      <c r="AA41" s="117" t="str">
        <f t="shared" si="4"/>
        <v/>
      </c>
      <c r="AB41" s="28" t="str">
        <f t="shared" si="13"/>
        <v/>
      </c>
      <c r="AC41" s="28" t="str">
        <f t="shared" si="14"/>
        <v/>
      </c>
      <c r="AD41" s="28" t="str">
        <f t="shared" si="15"/>
        <v/>
      </c>
      <c r="AE41" s="81" t="str">
        <f t="shared" si="17"/>
        <v/>
      </c>
      <c r="AF41" s="116" t="str">
        <f t="shared" ca="1" si="5"/>
        <v/>
      </c>
      <c r="AG41" s="81" t="str">
        <f t="shared" si="6"/>
        <v/>
      </c>
      <c r="AH41" s="116" t="str">
        <f t="shared" ca="1" si="7"/>
        <v/>
      </c>
      <c r="AI41" s="81" t="str">
        <f t="shared" si="8"/>
        <v/>
      </c>
      <c r="AJ41" s="116" t="str">
        <f t="shared" ca="1" si="9"/>
        <v/>
      </c>
      <c r="AK41" s="14"/>
      <c r="AL41" s="98">
        <v>32</v>
      </c>
      <c r="AM41" s="98">
        <v>0</v>
      </c>
    </row>
    <row r="42" spans="1:39" ht="15.75" x14ac:dyDescent="0.25">
      <c r="A42" s="79" t="str">
        <f>IF(ISBLANK('GROSS Scores &amp; Skins'!A42),"",'GROSS Scores &amp; Skins'!A42)</f>
        <v>Clarke, Chris</v>
      </c>
      <c r="B42" s="79" t="str">
        <f>IF(ISBLANK('GROSS Scores &amp; Skins'!B42),"",'GROSS Scores &amp; Skins'!B42)</f>
        <v>B</v>
      </c>
      <c r="C42" s="80">
        <f>IF(ISBLANK('GROSS Scores &amp; Skins'!D42),"",'GROSS Scores &amp; Skins'!D42)</f>
        <v>16</v>
      </c>
      <c r="D42" s="15" t="str">
        <f>IF('GROSS Scores &amp; Skins'!E42&gt;0, 'GROSS Scores &amp; Skins'!E42-(IF(D$9&lt;=$C42, 1,0)+IF(D$9+18&lt;=$C42,1,0)),"")</f>
        <v/>
      </c>
      <c r="E42" s="15" t="str">
        <f>IF('GROSS Scores &amp; Skins'!F42&gt;0, 'GROSS Scores &amp; Skins'!F42-(IF(E$9&lt;=$C42, 1,0)+IF(E$9+18&lt;=$C42,1,0)),"")</f>
        <v/>
      </c>
      <c r="F42" s="15" t="str">
        <f>IF('GROSS Scores &amp; Skins'!G42&gt;0, 'GROSS Scores &amp; Skins'!G42-(IF(F$9&lt;=$C42, 1,0)+IF(F$9+18&lt;=$C42,1,0)),"")</f>
        <v/>
      </c>
      <c r="G42" s="15" t="str">
        <f>IF('GROSS Scores &amp; Skins'!H42&gt;0, 'GROSS Scores &amp; Skins'!H42-(IF(G$9&lt;=$C42, 1,0)+IF(G$9+18&lt;=$C42,1,0)),"")</f>
        <v/>
      </c>
      <c r="H42" s="15" t="str">
        <f>IF('GROSS Scores &amp; Skins'!I42&gt;0, 'GROSS Scores &amp; Skins'!I42-(IF(H$9&lt;=$C42, 1,0)+IF(H$9+18&lt;=$C42,1,0)),"")</f>
        <v/>
      </c>
      <c r="I42" s="15" t="str">
        <f>IF('GROSS Scores &amp; Skins'!J42&gt;0, 'GROSS Scores &amp; Skins'!J42-(IF(I$9&lt;=$C42, 1,0)+IF(I$9+18&lt;=$C42,1,0)),"")</f>
        <v/>
      </c>
      <c r="J42" s="15" t="str">
        <f>IF('GROSS Scores &amp; Skins'!K42&gt;0, 'GROSS Scores &amp; Skins'!K42-(IF(J$9&lt;=$C42, 1,0)+IF(J$9+18&lt;=$C42,1,0)),"")</f>
        <v/>
      </c>
      <c r="K42" s="15" t="str">
        <f>IF('GROSS Scores &amp; Skins'!L42&gt;0, 'GROSS Scores &amp; Skins'!L42-(IF(K$9&lt;=$C42, 1,0)+IF(K$9+18&lt;=$C42,1,0)),"")</f>
        <v/>
      </c>
      <c r="L42" s="15" t="str">
        <f>IF('GROSS Scores &amp; Skins'!M42&gt;0, 'GROSS Scores &amp; Skins'!M42-(IF(L$9&lt;=$C42, 1,0)+IF(L$9+18&lt;=$C42,1,0)),"")</f>
        <v/>
      </c>
      <c r="M42" s="19" t="str">
        <f t="shared" si="10"/>
        <v/>
      </c>
      <c r="N42" s="15" t="str">
        <f>IF('GROSS Scores &amp; Skins'!O42&gt;0, 'GROSS Scores &amp; Skins'!O42-(IF(N$9&lt;=$C42, 1,0)+IF(N$9+18&lt;=$C42,1,0)),"")</f>
        <v/>
      </c>
      <c r="O42" s="15" t="str">
        <f>IF('GROSS Scores &amp; Skins'!P42&gt;0, 'GROSS Scores &amp; Skins'!P42-(IF(O$9&lt;=$C42, 1,0)+IF(O$9+18&lt;=$C42,1,0)),"")</f>
        <v/>
      </c>
      <c r="P42" s="15" t="str">
        <f>IF('GROSS Scores &amp; Skins'!Q42&gt;0, 'GROSS Scores &amp; Skins'!Q42-(IF(P$9&lt;=$C42, 1,0)+IF(P$9+18&lt;=$C42,1,0)),"")</f>
        <v/>
      </c>
      <c r="Q42" s="15" t="str">
        <f>IF('GROSS Scores &amp; Skins'!R42&gt;0, 'GROSS Scores &amp; Skins'!R42-(IF(Q$9&lt;=$C42, 1,0)+IF(Q$9+18&lt;=$C42,1,0)),"")</f>
        <v/>
      </c>
      <c r="R42" s="15" t="str">
        <f>IF('GROSS Scores &amp; Skins'!S42&gt;0, 'GROSS Scores &amp; Skins'!S42-(IF(R$9&lt;=$C42, 1,0)+IF(R$9+18&lt;=$C42,1,0)),"")</f>
        <v/>
      </c>
      <c r="S42" s="15" t="str">
        <f>IF('GROSS Scores &amp; Skins'!T42&gt;0, 'GROSS Scores &amp; Skins'!T42-(IF(S$9&lt;=$C42, 1,0)+IF(S$9+18&lt;=$C42,1,0)),"")</f>
        <v/>
      </c>
      <c r="T42" s="15" t="str">
        <f>IF('GROSS Scores &amp; Skins'!U42&gt;0, 'GROSS Scores &amp; Skins'!U42-(IF(T$9&lt;=$C42, 1,0)+IF(T$9+18&lt;=$C42,1,0)),"")</f>
        <v/>
      </c>
      <c r="U42" s="15" t="str">
        <f>IF('GROSS Scores &amp; Skins'!V42&gt;0, 'GROSS Scores &amp; Skins'!V42-(IF(U$9&lt;=$C42, 1,0)+IF(U$9+18&lt;=$C42,1,0)),"")</f>
        <v/>
      </c>
      <c r="V42" s="15" t="str">
        <f>IF('GROSS Scores &amp; Skins'!W42&gt;0, 'GROSS Scores &amp; Skins'!W42-(IF(V$9&lt;=$C42, 1,0)+IF(V$9+18&lt;=$C42,1,0)),"")</f>
        <v/>
      </c>
      <c r="W42" s="19" t="str">
        <f t="shared" si="11"/>
        <v/>
      </c>
      <c r="X42" s="19" t="str">
        <f>IF(ISNUMBER('GROSS Scores &amp; Skins'!Y42),'GROSS Scores &amp; Skins'!Y42,"")</f>
        <v/>
      </c>
      <c r="Y42" s="20" t="str">
        <f t="shared" si="12"/>
        <v/>
      </c>
      <c r="Z42" s="24">
        <f t="shared" ref="Z42:Z73" si="18">SUM(IF(D$107="",0,IF(D42=D$105,1,0)),IF(E$107="",0,IF(E42=E$105,1,0)),IF(F$107="",0,IF(F42=F$105,1,0)),IF(G$107="",0,IF(G42=G$105,1,0)),IF(H$107="",0,IF(H42=H$105,1,0)),IF(I$107="",0,IF(I42=I$105,1,0)),IF(J$107="",0,IF(J42=J$105,1,0)),IF(K$107="",0,IF(K42=K$105,1,0)),IF(L$107="",0,IF(L42=L$105,1,0)),IF(N$107="",0,IF(N42=N$105,1,0)),IF(O$107="",0,IF(O42=O$105,1,0)),IF(P$107="",0,IF(P42=P$105,1,0)),IF(Q$107="",0,IF(Q42=Q$105,1,0)),IF(R$107="",0,IF(R42=R$105,1,0)),IF(S$107="",0,IF(S42=S$105,1,0)),IF(T$107="",0,IF(T42=T$105,1,0)),IF(U$107="",0,IF(U42=U$105,1,0)),IF(V$107="",0,IF(V42=V$105,1,0)))</f>
        <v>0</v>
      </c>
      <c r="AA42" s="117" t="str">
        <f t="shared" ref="AA42:AA73" si="19">IF(Z42&gt;0,ROUNDDOWN(Z42*Y$107,0),"")</f>
        <v/>
      </c>
      <c r="AB42" s="28" t="str">
        <f t="shared" si="13"/>
        <v/>
      </c>
      <c r="AC42" s="28" t="str">
        <f t="shared" si="14"/>
        <v/>
      </c>
      <c r="AD42" s="28" t="str">
        <f t="shared" si="15"/>
        <v/>
      </c>
      <c r="AE42" s="81" t="str">
        <f t="shared" si="17"/>
        <v/>
      </c>
      <c r="AF42" s="116" t="str">
        <f t="shared" ref="AF42:AF73" ca="1" si="20">IFERROR(AVERAGE(OFFSET($AM$9,AE42,0,COUNTIF($AE$9:$AE$103,AE42))),"")</f>
        <v/>
      </c>
      <c r="AG42" s="81" t="str">
        <f t="shared" ref="AG42:AG73" si="21">IF(AC42&lt;200,RANK(AC42,$AC$10:$AC$103,1),"")</f>
        <v/>
      </c>
      <c r="AH42" s="116" t="str">
        <f t="shared" ref="AH42:AH73" ca="1" si="22">IFERROR(AVERAGE(OFFSET($AM$9,AG42,0,COUNTIF($AG$9:$AG$103,AG42))),"")</f>
        <v/>
      </c>
      <c r="AI42" s="81" t="str">
        <f t="shared" ref="AI42:AI73" si="23">IF(AD42&lt;200,RANK(AD42,$AD$10:$AD$103,1),"")</f>
        <v/>
      </c>
      <c r="AJ42" s="116" t="str">
        <f t="shared" ref="AJ42:AJ73" ca="1" si="24">IFERROR(AVERAGE(OFFSET($AM$9,AI42,0,COUNTIF($AI$9:$AI$103,AI42))),"")</f>
        <v/>
      </c>
      <c r="AK42" s="14"/>
      <c r="AL42" s="98">
        <v>33</v>
      </c>
      <c r="AM42" s="98">
        <v>0</v>
      </c>
    </row>
    <row r="43" spans="1:39" ht="15.75" x14ac:dyDescent="0.25">
      <c r="A43" s="79" t="str">
        <f>IF(ISBLANK('GROSS Scores &amp; Skins'!A43),"",'GROSS Scores &amp; Skins'!A43)</f>
        <v>Daves, Rob</v>
      </c>
      <c r="B43" s="79" t="str">
        <f>IF(ISBLANK('GROSS Scores &amp; Skins'!B43),"",'GROSS Scores &amp; Skins'!B43)</f>
        <v>B</v>
      </c>
      <c r="C43" s="80">
        <f>IF(ISBLANK('GROSS Scores &amp; Skins'!D43),"",'GROSS Scores &amp; Skins'!D43)</f>
        <v>12</v>
      </c>
      <c r="D43" s="15">
        <f>IF('GROSS Scores &amp; Skins'!E43&gt;0, 'GROSS Scores &amp; Skins'!E43-(IF(D$9&lt;=$C43, 1,0)+IF(D$9+18&lt;=$C43,1,0)),"")</f>
        <v>5</v>
      </c>
      <c r="E43" s="15">
        <f>IF('GROSS Scores &amp; Skins'!F43&gt;0, 'GROSS Scores &amp; Skins'!F43-(IF(E$9&lt;=$C43, 1,0)+IF(E$9+18&lt;=$C43,1,0)),"")</f>
        <v>8</v>
      </c>
      <c r="F43" s="15">
        <f>IF('GROSS Scores &amp; Skins'!G43&gt;0, 'GROSS Scores &amp; Skins'!G43-(IF(F$9&lt;=$C43, 1,0)+IF(F$9+18&lt;=$C43,1,0)),"")</f>
        <v>4</v>
      </c>
      <c r="G43" s="15">
        <f>IF('GROSS Scores &amp; Skins'!H43&gt;0, 'GROSS Scores &amp; Skins'!H43-(IF(G$9&lt;=$C43, 1,0)+IF(G$9+18&lt;=$C43,1,0)),"")</f>
        <v>3</v>
      </c>
      <c r="H43" s="15">
        <f>IF('GROSS Scores &amp; Skins'!I43&gt;0, 'GROSS Scores &amp; Skins'!I43-(IF(H$9&lt;=$C43, 1,0)+IF(H$9+18&lt;=$C43,1,0)),"")</f>
        <v>3</v>
      </c>
      <c r="I43" s="15">
        <f>IF('GROSS Scores &amp; Skins'!J43&gt;0, 'GROSS Scores &amp; Skins'!J43-(IF(I$9&lt;=$C43, 1,0)+IF(I$9+18&lt;=$C43,1,0)),"")</f>
        <v>4</v>
      </c>
      <c r="J43" s="15">
        <f>IF('GROSS Scores &amp; Skins'!K43&gt;0, 'GROSS Scores &amp; Skins'!K43-(IF(J$9&lt;=$C43, 1,0)+IF(J$9+18&lt;=$C43,1,0)),"")</f>
        <v>3</v>
      </c>
      <c r="K43" s="15">
        <f>IF('GROSS Scores &amp; Skins'!L43&gt;0, 'GROSS Scores &amp; Skins'!L43-(IF(K$9&lt;=$C43, 1,0)+IF(K$9+18&lt;=$C43,1,0)),"")</f>
        <v>2</v>
      </c>
      <c r="L43" s="15">
        <f>IF('GROSS Scores &amp; Skins'!M43&gt;0, 'GROSS Scores &amp; Skins'!M43-(IF(L$9&lt;=$C43, 1,0)+IF(L$9+18&lt;=$C43,1,0)),"")</f>
        <v>5</v>
      </c>
      <c r="M43" s="19">
        <f t="shared" si="10"/>
        <v>37</v>
      </c>
      <c r="N43" s="15">
        <f>IF('GROSS Scores &amp; Skins'!O43&gt;0, 'GROSS Scores &amp; Skins'!O43-(IF(N$9&lt;=$C43, 1,0)+IF(N$9+18&lt;=$C43,1,0)),"")</f>
        <v>4</v>
      </c>
      <c r="O43" s="15">
        <f>IF('GROSS Scores &amp; Skins'!P43&gt;0, 'GROSS Scores &amp; Skins'!P43-(IF(O$9&lt;=$C43, 1,0)+IF(O$9+18&lt;=$C43,1,0)),"")</f>
        <v>5</v>
      </c>
      <c r="P43" s="15">
        <f>IF('GROSS Scores &amp; Skins'!Q43&gt;0, 'GROSS Scores &amp; Skins'!Q43-(IF(P$9&lt;=$C43, 1,0)+IF(P$9+18&lt;=$C43,1,0)),"")</f>
        <v>4</v>
      </c>
      <c r="Q43" s="15">
        <f>IF('GROSS Scores &amp; Skins'!R43&gt;0, 'GROSS Scores &amp; Skins'!R43-(IF(Q$9&lt;=$C43, 1,0)+IF(Q$9+18&lt;=$C43,1,0)),"")</f>
        <v>7</v>
      </c>
      <c r="R43" s="15">
        <f>IF('GROSS Scores &amp; Skins'!S43&gt;0, 'GROSS Scores &amp; Skins'!S43-(IF(R$9&lt;=$C43, 1,0)+IF(R$9+18&lt;=$C43,1,0)),"")</f>
        <v>5</v>
      </c>
      <c r="S43" s="15">
        <f>IF('GROSS Scores &amp; Skins'!T43&gt;0, 'GROSS Scores &amp; Skins'!T43-(IF(S$9&lt;=$C43, 1,0)+IF(S$9+18&lt;=$C43,1,0)),"")</f>
        <v>5</v>
      </c>
      <c r="T43" s="15">
        <f>IF('GROSS Scores &amp; Skins'!U43&gt;0, 'GROSS Scores &amp; Skins'!U43-(IF(T$9&lt;=$C43, 1,0)+IF(T$9+18&lt;=$C43,1,0)),"")</f>
        <v>4</v>
      </c>
      <c r="U43" s="15">
        <f>IF('GROSS Scores &amp; Skins'!V43&gt;0, 'GROSS Scores &amp; Skins'!V43-(IF(U$9&lt;=$C43, 1,0)+IF(U$9+18&lt;=$C43,1,0)),"")</f>
        <v>2</v>
      </c>
      <c r="V43" s="15">
        <f>IF('GROSS Scores &amp; Skins'!W43&gt;0, 'GROSS Scores &amp; Skins'!W43-(IF(V$9&lt;=$C43, 1,0)+IF(V$9+18&lt;=$C43,1,0)),"")</f>
        <v>4</v>
      </c>
      <c r="W43" s="19">
        <f t="shared" si="11"/>
        <v>40</v>
      </c>
      <c r="X43" s="19">
        <f>IF(ISNUMBER('GROSS Scores &amp; Skins'!Y43),'GROSS Scores &amp; Skins'!Y43,"")</f>
        <v>89</v>
      </c>
      <c r="Y43" s="20">
        <f t="shared" si="12"/>
        <v>77</v>
      </c>
      <c r="Z43" s="24">
        <f t="shared" si="18"/>
        <v>0</v>
      </c>
      <c r="AA43" s="117" t="str">
        <f t="shared" si="19"/>
        <v/>
      </c>
      <c r="AB43" s="28" t="str">
        <f t="shared" si="13"/>
        <v/>
      </c>
      <c r="AC43" s="28">
        <f t="shared" si="14"/>
        <v>77</v>
      </c>
      <c r="AD43" s="28" t="str">
        <f t="shared" si="15"/>
        <v/>
      </c>
      <c r="AE43" s="81" t="str">
        <f t="shared" si="17"/>
        <v/>
      </c>
      <c r="AF43" s="116" t="str">
        <f t="shared" ca="1" si="20"/>
        <v/>
      </c>
      <c r="AG43" s="81">
        <f t="shared" si="21"/>
        <v>6</v>
      </c>
      <c r="AH43" s="116">
        <f t="shared" ca="1" si="22"/>
        <v>0</v>
      </c>
      <c r="AI43" s="81" t="str">
        <f t="shared" si="23"/>
        <v/>
      </c>
      <c r="AJ43" s="116" t="str">
        <f t="shared" ca="1" si="24"/>
        <v/>
      </c>
      <c r="AK43" s="14"/>
      <c r="AL43" s="98">
        <v>34</v>
      </c>
      <c r="AM43" s="98">
        <v>0</v>
      </c>
    </row>
    <row r="44" spans="1:39" ht="15.75" x14ac:dyDescent="0.25">
      <c r="A44" s="79" t="str">
        <f>IF(ISBLANK('GROSS Scores &amp; Skins'!A44),"",'GROSS Scores &amp; Skins'!A44)</f>
        <v>Drikakis, Chris</v>
      </c>
      <c r="B44" s="79" t="str">
        <f>IF(ISBLANK('GROSS Scores &amp; Skins'!B44),"",'GROSS Scores &amp; Skins'!B44)</f>
        <v>B</v>
      </c>
      <c r="C44" s="80">
        <f>IF(ISBLANK('GROSS Scores &amp; Skins'!D44),"",'GROSS Scores &amp; Skins'!D44)</f>
        <v>10</v>
      </c>
      <c r="D44" s="15" t="str">
        <f>IF('GROSS Scores &amp; Skins'!E44&gt;0, 'GROSS Scores &amp; Skins'!E44-(IF(D$9&lt;=$C44, 1,0)+IF(D$9+18&lt;=$C44,1,0)),"")</f>
        <v/>
      </c>
      <c r="E44" s="15" t="str">
        <f>IF('GROSS Scores &amp; Skins'!F44&gt;0, 'GROSS Scores &amp; Skins'!F44-(IF(E$9&lt;=$C44, 1,0)+IF(E$9+18&lt;=$C44,1,0)),"")</f>
        <v/>
      </c>
      <c r="F44" s="15" t="str">
        <f>IF('GROSS Scores &amp; Skins'!G44&gt;0, 'GROSS Scores &amp; Skins'!G44-(IF(F$9&lt;=$C44, 1,0)+IF(F$9+18&lt;=$C44,1,0)),"")</f>
        <v/>
      </c>
      <c r="G44" s="15" t="str">
        <f>IF('GROSS Scores &amp; Skins'!H44&gt;0, 'GROSS Scores &amp; Skins'!H44-(IF(G$9&lt;=$C44, 1,0)+IF(G$9+18&lt;=$C44,1,0)),"")</f>
        <v/>
      </c>
      <c r="H44" s="15" t="str">
        <f>IF('GROSS Scores &amp; Skins'!I44&gt;0, 'GROSS Scores &amp; Skins'!I44-(IF(H$9&lt;=$C44, 1,0)+IF(H$9+18&lt;=$C44,1,0)),"")</f>
        <v/>
      </c>
      <c r="I44" s="15" t="str">
        <f>IF('GROSS Scores &amp; Skins'!J44&gt;0, 'GROSS Scores &amp; Skins'!J44-(IF(I$9&lt;=$C44, 1,0)+IF(I$9+18&lt;=$C44,1,0)),"")</f>
        <v/>
      </c>
      <c r="J44" s="15" t="str">
        <f>IF('GROSS Scores &amp; Skins'!K44&gt;0, 'GROSS Scores &amp; Skins'!K44-(IF(J$9&lt;=$C44, 1,0)+IF(J$9+18&lt;=$C44,1,0)),"")</f>
        <v/>
      </c>
      <c r="K44" s="15" t="str">
        <f>IF('GROSS Scores &amp; Skins'!L44&gt;0, 'GROSS Scores &amp; Skins'!L44-(IF(K$9&lt;=$C44, 1,0)+IF(K$9+18&lt;=$C44,1,0)),"")</f>
        <v/>
      </c>
      <c r="L44" s="15" t="str">
        <f>IF('GROSS Scores &amp; Skins'!M44&gt;0, 'GROSS Scores &amp; Skins'!M44-(IF(L$9&lt;=$C44, 1,0)+IF(L$9+18&lt;=$C44,1,0)),"")</f>
        <v/>
      </c>
      <c r="M44" s="19" t="str">
        <f t="shared" si="10"/>
        <v/>
      </c>
      <c r="N44" s="15" t="str">
        <f>IF('GROSS Scores &amp; Skins'!O44&gt;0, 'GROSS Scores &amp; Skins'!O44-(IF(N$9&lt;=$C44, 1,0)+IF(N$9+18&lt;=$C44,1,0)),"")</f>
        <v/>
      </c>
      <c r="O44" s="15" t="str">
        <f>IF('GROSS Scores &amp; Skins'!P44&gt;0, 'GROSS Scores &amp; Skins'!P44-(IF(O$9&lt;=$C44, 1,0)+IF(O$9+18&lt;=$C44,1,0)),"")</f>
        <v/>
      </c>
      <c r="P44" s="15" t="str">
        <f>IF('GROSS Scores &amp; Skins'!Q44&gt;0, 'GROSS Scores &amp; Skins'!Q44-(IF(P$9&lt;=$C44, 1,0)+IF(P$9+18&lt;=$C44,1,0)),"")</f>
        <v/>
      </c>
      <c r="Q44" s="15" t="str">
        <f>IF('GROSS Scores &amp; Skins'!R44&gt;0, 'GROSS Scores &amp; Skins'!R44-(IF(Q$9&lt;=$C44, 1,0)+IF(Q$9+18&lt;=$C44,1,0)),"")</f>
        <v/>
      </c>
      <c r="R44" s="15" t="str">
        <f>IF('GROSS Scores &amp; Skins'!S44&gt;0, 'GROSS Scores &amp; Skins'!S44-(IF(R$9&lt;=$C44, 1,0)+IF(R$9+18&lt;=$C44,1,0)),"")</f>
        <v/>
      </c>
      <c r="S44" s="15" t="str">
        <f>IF('GROSS Scores &amp; Skins'!T44&gt;0, 'GROSS Scores &amp; Skins'!T44-(IF(S$9&lt;=$C44, 1,0)+IF(S$9+18&lt;=$C44,1,0)),"")</f>
        <v/>
      </c>
      <c r="T44" s="15" t="str">
        <f>IF('GROSS Scores &amp; Skins'!U44&gt;0, 'GROSS Scores &amp; Skins'!U44-(IF(T$9&lt;=$C44, 1,0)+IF(T$9+18&lt;=$C44,1,0)),"")</f>
        <v/>
      </c>
      <c r="U44" s="15" t="str">
        <f>IF('GROSS Scores &amp; Skins'!V44&gt;0, 'GROSS Scores &amp; Skins'!V44-(IF(U$9&lt;=$C44, 1,0)+IF(U$9+18&lt;=$C44,1,0)),"")</f>
        <v/>
      </c>
      <c r="V44" s="15" t="str">
        <f>IF('GROSS Scores &amp; Skins'!W44&gt;0, 'GROSS Scores &amp; Skins'!W44-(IF(V$9&lt;=$C44, 1,0)+IF(V$9+18&lt;=$C44,1,0)),"")</f>
        <v/>
      </c>
      <c r="W44" s="19" t="str">
        <f t="shared" si="11"/>
        <v/>
      </c>
      <c r="X44" s="19" t="str">
        <f>IF(ISNUMBER('GROSS Scores &amp; Skins'!Y44),'GROSS Scores &amp; Skins'!Y44,"")</f>
        <v/>
      </c>
      <c r="Y44" s="20" t="str">
        <f t="shared" si="12"/>
        <v/>
      </c>
      <c r="Z44" s="24">
        <f t="shared" si="18"/>
        <v>0</v>
      </c>
      <c r="AA44" s="117" t="str">
        <f t="shared" si="19"/>
        <v/>
      </c>
      <c r="AB44" s="28" t="str">
        <f t="shared" si="13"/>
        <v/>
      </c>
      <c r="AC44" s="28" t="str">
        <f t="shared" si="14"/>
        <v/>
      </c>
      <c r="AD44" s="28" t="str">
        <f t="shared" si="15"/>
        <v/>
      </c>
      <c r="AE44" s="81" t="str">
        <f t="shared" si="17"/>
        <v/>
      </c>
      <c r="AF44" s="116" t="str">
        <f t="shared" ca="1" si="20"/>
        <v/>
      </c>
      <c r="AG44" s="81" t="str">
        <f t="shared" si="21"/>
        <v/>
      </c>
      <c r="AH44" s="116" t="str">
        <f t="shared" ca="1" si="22"/>
        <v/>
      </c>
      <c r="AI44" s="81" t="str">
        <f t="shared" si="23"/>
        <v/>
      </c>
      <c r="AJ44" s="116" t="str">
        <f t="shared" ca="1" si="24"/>
        <v/>
      </c>
      <c r="AK44" s="14"/>
      <c r="AL44" s="98">
        <v>35</v>
      </c>
      <c r="AM44" s="98">
        <v>0</v>
      </c>
    </row>
    <row r="45" spans="1:39" ht="15.75" x14ac:dyDescent="0.25">
      <c r="A45" s="79" t="str">
        <f>IF(ISBLANK('GROSS Scores &amp; Skins'!A45),"",'GROSS Scores &amp; Skins'!A45)</f>
        <v>Fick, Jeffrey</v>
      </c>
      <c r="B45" s="79" t="str">
        <f>IF(ISBLANK('GROSS Scores &amp; Skins'!B45),"",'GROSS Scores &amp; Skins'!B45)</f>
        <v>B</v>
      </c>
      <c r="C45" s="80">
        <f>IF(ISBLANK('GROSS Scores &amp; Skins'!D45),"",'GROSS Scores &amp; Skins'!D45)</f>
        <v>12</v>
      </c>
      <c r="D45" s="15">
        <f>IF('GROSS Scores &amp; Skins'!E45&gt;0, 'GROSS Scores &amp; Skins'!E45-(IF(D$9&lt;=$C45, 1,0)+IF(D$9+18&lt;=$C45,1,0)),"")</f>
        <v>5</v>
      </c>
      <c r="E45" s="15">
        <f>IF('GROSS Scores &amp; Skins'!F45&gt;0, 'GROSS Scores &amp; Skins'!F45-(IF(E$9&lt;=$C45, 1,0)+IF(E$9+18&lt;=$C45,1,0)),"")</f>
        <v>4</v>
      </c>
      <c r="F45" s="15">
        <f>IF('GROSS Scores &amp; Skins'!G45&gt;0, 'GROSS Scores &amp; Skins'!G45-(IF(F$9&lt;=$C45, 1,0)+IF(F$9+18&lt;=$C45,1,0)),"")</f>
        <v>3</v>
      </c>
      <c r="G45" s="15">
        <f>IF('GROSS Scores &amp; Skins'!H45&gt;0, 'GROSS Scores &amp; Skins'!H45-(IF(G$9&lt;=$C45, 1,0)+IF(G$9+18&lt;=$C45,1,0)),"")</f>
        <v>4</v>
      </c>
      <c r="H45" s="15">
        <f>IF('GROSS Scores &amp; Skins'!I45&gt;0, 'GROSS Scores &amp; Skins'!I45-(IF(H$9&lt;=$C45, 1,0)+IF(H$9+18&lt;=$C45,1,0)),"")</f>
        <v>5</v>
      </c>
      <c r="I45" s="15">
        <f>IF('GROSS Scores &amp; Skins'!J45&gt;0, 'GROSS Scores &amp; Skins'!J45-(IF(I$9&lt;=$C45, 1,0)+IF(I$9+18&lt;=$C45,1,0)),"")</f>
        <v>5</v>
      </c>
      <c r="J45" s="15">
        <f>IF('GROSS Scores &amp; Skins'!K45&gt;0, 'GROSS Scores &amp; Skins'!K45-(IF(J$9&lt;=$C45, 1,0)+IF(J$9+18&lt;=$C45,1,0)),"")</f>
        <v>4</v>
      </c>
      <c r="K45" s="15">
        <f>IF('GROSS Scores &amp; Skins'!L45&gt;0, 'GROSS Scores &amp; Skins'!L45-(IF(K$9&lt;=$C45, 1,0)+IF(K$9+18&lt;=$C45,1,0)),"")</f>
        <v>3</v>
      </c>
      <c r="L45" s="15">
        <f>IF('GROSS Scores &amp; Skins'!M45&gt;0, 'GROSS Scores &amp; Skins'!M45-(IF(L$9&lt;=$C45, 1,0)+IF(L$9+18&lt;=$C45,1,0)),"")</f>
        <v>3</v>
      </c>
      <c r="M45" s="19">
        <f t="shared" si="10"/>
        <v>36</v>
      </c>
      <c r="N45" s="15">
        <f>IF('GROSS Scores &amp; Skins'!O45&gt;0, 'GROSS Scores &amp; Skins'!O45-(IF(N$9&lt;=$C45, 1,0)+IF(N$9+18&lt;=$C45,1,0)),"")</f>
        <v>6</v>
      </c>
      <c r="O45" s="15">
        <f>IF('GROSS Scores &amp; Skins'!P45&gt;0, 'GROSS Scores &amp; Skins'!P45-(IF(O$9&lt;=$C45, 1,0)+IF(O$9+18&lt;=$C45,1,0)),"")</f>
        <v>5</v>
      </c>
      <c r="P45" s="15">
        <f>IF('GROSS Scores &amp; Skins'!Q45&gt;0, 'GROSS Scores &amp; Skins'!Q45-(IF(P$9&lt;=$C45, 1,0)+IF(P$9+18&lt;=$C45,1,0)),"")</f>
        <v>3</v>
      </c>
      <c r="Q45" s="15">
        <f>IF('GROSS Scores &amp; Skins'!R45&gt;0, 'GROSS Scores &amp; Skins'!R45-(IF(Q$9&lt;=$C45, 1,0)+IF(Q$9+18&lt;=$C45,1,0)),"")</f>
        <v>4</v>
      </c>
      <c r="R45" s="15">
        <f>IF('GROSS Scores &amp; Skins'!S45&gt;0, 'GROSS Scores &amp; Skins'!S45-(IF(R$9&lt;=$C45, 1,0)+IF(R$9+18&lt;=$C45,1,0)),"")</f>
        <v>4</v>
      </c>
      <c r="S45" s="15">
        <f>IF('GROSS Scores &amp; Skins'!T45&gt;0, 'GROSS Scores &amp; Skins'!T45-(IF(S$9&lt;=$C45, 1,0)+IF(S$9+18&lt;=$C45,1,0)),"")</f>
        <v>4</v>
      </c>
      <c r="T45" s="15">
        <f>IF('GROSS Scores &amp; Skins'!U45&gt;0, 'GROSS Scores &amp; Skins'!U45-(IF(T$9&lt;=$C45, 1,0)+IF(T$9+18&lt;=$C45,1,0)),"")</f>
        <v>5</v>
      </c>
      <c r="U45" s="15">
        <f>IF('GROSS Scores &amp; Skins'!V45&gt;0, 'GROSS Scores &amp; Skins'!V45-(IF(U$9&lt;=$C45, 1,0)+IF(U$9+18&lt;=$C45,1,0)),"")</f>
        <v>3</v>
      </c>
      <c r="V45" s="15">
        <f>IF('GROSS Scores &amp; Skins'!W45&gt;0, 'GROSS Scores &amp; Skins'!W45-(IF(V$9&lt;=$C45, 1,0)+IF(V$9+18&lt;=$C45,1,0)),"")</f>
        <v>8</v>
      </c>
      <c r="W45" s="19">
        <f t="shared" si="11"/>
        <v>42</v>
      </c>
      <c r="X45" s="19">
        <f>IF(ISNUMBER('GROSS Scores &amp; Skins'!Y45),'GROSS Scores &amp; Skins'!Y45,"")</f>
        <v>90</v>
      </c>
      <c r="Y45" s="20">
        <f t="shared" si="12"/>
        <v>78</v>
      </c>
      <c r="Z45" s="24">
        <f t="shared" si="18"/>
        <v>0</v>
      </c>
      <c r="AA45" s="117" t="str">
        <f t="shared" si="19"/>
        <v/>
      </c>
      <c r="AB45" s="28" t="str">
        <f t="shared" si="13"/>
        <v/>
      </c>
      <c r="AC45" s="28">
        <f t="shared" si="14"/>
        <v>78</v>
      </c>
      <c r="AD45" s="28" t="str">
        <f t="shared" si="15"/>
        <v/>
      </c>
      <c r="AE45" s="81" t="str">
        <f t="shared" si="17"/>
        <v/>
      </c>
      <c r="AF45" s="116" t="str">
        <f t="shared" ca="1" si="20"/>
        <v/>
      </c>
      <c r="AG45" s="81">
        <f t="shared" si="21"/>
        <v>7</v>
      </c>
      <c r="AH45" s="116">
        <f t="shared" ca="1" si="22"/>
        <v>0</v>
      </c>
      <c r="AI45" s="81" t="str">
        <f t="shared" si="23"/>
        <v/>
      </c>
      <c r="AJ45" s="116" t="str">
        <f t="shared" ca="1" si="24"/>
        <v/>
      </c>
      <c r="AK45" s="14"/>
      <c r="AL45" s="98">
        <v>36</v>
      </c>
      <c r="AM45" s="98">
        <v>0</v>
      </c>
    </row>
    <row r="46" spans="1:39" ht="15.75" x14ac:dyDescent="0.25">
      <c r="A46" s="79" t="str">
        <f>IF(ISBLANK('GROSS Scores &amp; Skins'!A46),"",'GROSS Scores &amp; Skins'!A46)</f>
        <v>Fischer, Steven</v>
      </c>
      <c r="B46" s="79" t="str">
        <f>IF(ISBLANK('GROSS Scores &amp; Skins'!B46),"",'GROSS Scores &amp; Skins'!B46)</f>
        <v>B</v>
      </c>
      <c r="C46" s="80">
        <f>IF(ISBLANK('GROSS Scores &amp; Skins'!D46),"",'GROSS Scores &amp; Skins'!D46)</f>
        <v>13</v>
      </c>
      <c r="D46" s="15" t="str">
        <f>IF('GROSS Scores &amp; Skins'!E46&gt;0, 'GROSS Scores &amp; Skins'!E46-(IF(D$9&lt;=$C46, 1,0)+IF(D$9+18&lt;=$C46,1,0)),"")</f>
        <v/>
      </c>
      <c r="E46" s="15" t="str">
        <f>IF('GROSS Scores &amp; Skins'!F46&gt;0, 'GROSS Scores &amp; Skins'!F46-(IF(E$9&lt;=$C46, 1,0)+IF(E$9+18&lt;=$C46,1,0)),"")</f>
        <v/>
      </c>
      <c r="F46" s="15" t="str">
        <f>IF('GROSS Scores &amp; Skins'!G46&gt;0, 'GROSS Scores &amp; Skins'!G46-(IF(F$9&lt;=$C46, 1,0)+IF(F$9+18&lt;=$C46,1,0)),"")</f>
        <v/>
      </c>
      <c r="G46" s="15" t="str">
        <f>IF('GROSS Scores &amp; Skins'!H46&gt;0, 'GROSS Scores &amp; Skins'!H46-(IF(G$9&lt;=$C46, 1,0)+IF(G$9+18&lt;=$C46,1,0)),"")</f>
        <v/>
      </c>
      <c r="H46" s="15" t="str">
        <f>IF('GROSS Scores &amp; Skins'!I46&gt;0, 'GROSS Scores &amp; Skins'!I46-(IF(H$9&lt;=$C46, 1,0)+IF(H$9+18&lt;=$C46,1,0)),"")</f>
        <v/>
      </c>
      <c r="I46" s="15" t="str">
        <f>IF('GROSS Scores &amp; Skins'!J46&gt;0, 'GROSS Scores &amp; Skins'!J46-(IF(I$9&lt;=$C46, 1,0)+IF(I$9+18&lt;=$C46,1,0)),"")</f>
        <v/>
      </c>
      <c r="J46" s="15" t="str">
        <f>IF('GROSS Scores &amp; Skins'!K46&gt;0, 'GROSS Scores &amp; Skins'!K46-(IF(J$9&lt;=$C46, 1,0)+IF(J$9+18&lt;=$C46,1,0)),"")</f>
        <v/>
      </c>
      <c r="K46" s="15" t="str">
        <f>IF('GROSS Scores &amp; Skins'!L46&gt;0, 'GROSS Scores &amp; Skins'!L46-(IF(K$9&lt;=$C46, 1,0)+IF(K$9+18&lt;=$C46,1,0)),"")</f>
        <v/>
      </c>
      <c r="L46" s="15" t="str">
        <f>IF('GROSS Scores &amp; Skins'!M46&gt;0, 'GROSS Scores &amp; Skins'!M46-(IF(L$9&lt;=$C46, 1,0)+IF(L$9+18&lt;=$C46,1,0)),"")</f>
        <v/>
      </c>
      <c r="M46" s="19" t="str">
        <f t="shared" si="10"/>
        <v/>
      </c>
      <c r="N46" s="15" t="str">
        <f>IF('GROSS Scores &amp; Skins'!O46&gt;0, 'GROSS Scores &amp; Skins'!O46-(IF(N$9&lt;=$C46, 1,0)+IF(N$9+18&lt;=$C46,1,0)),"")</f>
        <v/>
      </c>
      <c r="O46" s="15" t="str">
        <f>IF('GROSS Scores &amp; Skins'!P46&gt;0, 'GROSS Scores &amp; Skins'!P46-(IF(O$9&lt;=$C46, 1,0)+IF(O$9+18&lt;=$C46,1,0)),"")</f>
        <v/>
      </c>
      <c r="P46" s="15" t="str">
        <f>IF('GROSS Scores &amp; Skins'!Q46&gt;0, 'GROSS Scores &amp; Skins'!Q46-(IF(P$9&lt;=$C46, 1,0)+IF(P$9+18&lt;=$C46,1,0)),"")</f>
        <v/>
      </c>
      <c r="Q46" s="15" t="str">
        <f>IF('GROSS Scores &amp; Skins'!R46&gt;0, 'GROSS Scores &amp; Skins'!R46-(IF(Q$9&lt;=$C46, 1,0)+IF(Q$9+18&lt;=$C46,1,0)),"")</f>
        <v/>
      </c>
      <c r="R46" s="15" t="str">
        <f>IF('GROSS Scores &amp; Skins'!S46&gt;0, 'GROSS Scores &amp; Skins'!S46-(IF(R$9&lt;=$C46, 1,0)+IF(R$9+18&lt;=$C46,1,0)),"")</f>
        <v/>
      </c>
      <c r="S46" s="15" t="str">
        <f>IF('GROSS Scores &amp; Skins'!T46&gt;0, 'GROSS Scores &amp; Skins'!T46-(IF(S$9&lt;=$C46, 1,0)+IF(S$9+18&lt;=$C46,1,0)),"")</f>
        <v/>
      </c>
      <c r="T46" s="15" t="str">
        <f>IF('GROSS Scores &amp; Skins'!U46&gt;0, 'GROSS Scores &amp; Skins'!U46-(IF(T$9&lt;=$C46, 1,0)+IF(T$9+18&lt;=$C46,1,0)),"")</f>
        <v/>
      </c>
      <c r="U46" s="15" t="str">
        <f>IF('GROSS Scores &amp; Skins'!V46&gt;0, 'GROSS Scores &amp; Skins'!V46-(IF(U$9&lt;=$C46, 1,0)+IF(U$9+18&lt;=$C46,1,0)),"")</f>
        <v/>
      </c>
      <c r="V46" s="15" t="str">
        <f>IF('GROSS Scores &amp; Skins'!W46&gt;0, 'GROSS Scores &amp; Skins'!W46-(IF(V$9&lt;=$C46, 1,0)+IF(V$9+18&lt;=$C46,1,0)),"")</f>
        <v/>
      </c>
      <c r="W46" s="19" t="str">
        <f t="shared" si="11"/>
        <v/>
      </c>
      <c r="X46" s="19" t="str">
        <f>IF(ISNUMBER('GROSS Scores &amp; Skins'!Y46),'GROSS Scores &amp; Skins'!Y46,"")</f>
        <v/>
      </c>
      <c r="Y46" s="20" t="str">
        <f t="shared" si="12"/>
        <v/>
      </c>
      <c r="Z46" s="24">
        <f t="shared" si="18"/>
        <v>0</v>
      </c>
      <c r="AA46" s="117" t="str">
        <f t="shared" si="19"/>
        <v/>
      </c>
      <c r="AB46" s="28" t="str">
        <f t="shared" si="13"/>
        <v/>
      </c>
      <c r="AC46" s="28" t="str">
        <f t="shared" si="14"/>
        <v/>
      </c>
      <c r="AD46" s="28" t="str">
        <f t="shared" si="15"/>
        <v/>
      </c>
      <c r="AE46" s="81" t="str">
        <f t="shared" si="17"/>
        <v/>
      </c>
      <c r="AF46" s="116" t="str">
        <f t="shared" ca="1" si="20"/>
        <v/>
      </c>
      <c r="AG46" s="81" t="str">
        <f t="shared" si="21"/>
        <v/>
      </c>
      <c r="AH46" s="116" t="str">
        <f t="shared" ca="1" si="22"/>
        <v/>
      </c>
      <c r="AI46" s="81" t="str">
        <f t="shared" si="23"/>
        <v/>
      </c>
      <c r="AJ46" s="116" t="str">
        <f t="shared" ca="1" si="24"/>
        <v/>
      </c>
      <c r="AK46" s="14"/>
      <c r="AL46" s="98">
        <v>37</v>
      </c>
      <c r="AM46" s="98">
        <v>0</v>
      </c>
    </row>
    <row r="47" spans="1:39" ht="15.75" x14ac:dyDescent="0.25">
      <c r="A47" s="79" t="str">
        <f>IF(ISBLANK('GROSS Scores &amp; Skins'!A47),"",'GROSS Scores &amp; Skins'!A47)</f>
        <v>Greene, Steve</v>
      </c>
      <c r="B47" s="79" t="str">
        <f>IF(ISBLANK('GROSS Scores &amp; Skins'!B47),"",'GROSS Scores &amp; Skins'!B47)</f>
        <v>B</v>
      </c>
      <c r="C47" s="80">
        <f>IF(ISBLANK('GROSS Scores &amp; Skins'!D47),"",'GROSS Scores &amp; Skins'!D47)</f>
        <v>13</v>
      </c>
      <c r="D47" s="15" t="str">
        <f>IF('GROSS Scores &amp; Skins'!E47&gt;0, 'GROSS Scores &amp; Skins'!E47-(IF(D$9&lt;=$C47, 1,0)+IF(D$9+18&lt;=$C47,1,0)),"")</f>
        <v/>
      </c>
      <c r="E47" s="15" t="str">
        <f>IF('GROSS Scores &amp; Skins'!F47&gt;0, 'GROSS Scores &amp; Skins'!F47-(IF(E$9&lt;=$C47, 1,0)+IF(E$9+18&lt;=$C47,1,0)),"")</f>
        <v/>
      </c>
      <c r="F47" s="15" t="str">
        <f>IF('GROSS Scores &amp; Skins'!G47&gt;0, 'GROSS Scores &amp; Skins'!G47-(IF(F$9&lt;=$C47, 1,0)+IF(F$9+18&lt;=$C47,1,0)),"")</f>
        <v/>
      </c>
      <c r="G47" s="15" t="str">
        <f>IF('GROSS Scores &amp; Skins'!H47&gt;0, 'GROSS Scores &amp; Skins'!H47-(IF(G$9&lt;=$C47, 1,0)+IF(G$9+18&lt;=$C47,1,0)),"")</f>
        <v/>
      </c>
      <c r="H47" s="15" t="str">
        <f>IF('GROSS Scores &amp; Skins'!I47&gt;0, 'GROSS Scores &amp; Skins'!I47-(IF(H$9&lt;=$C47, 1,0)+IF(H$9+18&lt;=$C47,1,0)),"")</f>
        <v/>
      </c>
      <c r="I47" s="15" t="str">
        <f>IF('GROSS Scores &amp; Skins'!J47&gt;0, 'GROSS Scores &amp; Skins'!J47-(IF(I$9&lt;=$C47, 1,0)+IF(I$9+18&lt;=$C47,1,0)),"")</f>
        <v/>
      </c>
      <c r="J47" s="15" t="str">
        <f>IF('GROSS Scores &amp; Skins'!K47&gt;0, 'GROSS Scores &amp; Skins'!K47-(IF(J$9&lt;=$C47, 1,0)+IF(J$9+18&lt;=$C47,1,0)),"")</f>
        <v/>
      </c>
      <c r="K47" s="15" t="str">
        <f>IF('GROSS Scores &amp; Skins'!L47&gt;0, 'GROSS Scores &amp; Skins'!L47-(IF(K$9&lt;=$C47, 1,0)+IF(K$9+18&lt;=$C47,1,0)),"")</f>
        <v/>
      </c>
      <c r="L47" s="15" t="str">
        <f>IF('GROSS Scores &amp; Skins'!M47&gt;0, 'GROSS Scores &amp; Skins'!M47-(IF(L$9&lt;=$C47, 1,0)+IF(L$9+18&lt;=$C47,1,0)),"")</f>
        <v/>
      </c>
      <c r="M47" s="19" t="str">
        <f t="shared" si="10"/>
        <v/>
      </c>
      <c r="N47" s="15" t="str">
        <f>IF('GROSS Scores &amp; Skins'!O47&gt;0, 'GROSS Scores &amp; Skins'!O47-(IF(N$9&lt;=$C47, 1,0)+IF(N$9+18&lt;=$C47,1,0)),"")</f>
        <v/>
      </c>
      <c r="O47" s="15" t="str">
        <f>IF('GROSS Scores &amp; Skins'!P47&gt;0, 'GROSS Scores &amp; Skins'!P47-(IF(O$9&lt;=$C47, 1,0)+IF(O$9+18&lt;=$C47,1,0)),"")</f>
        <v/>
      </c>
      <c r="P47" s="15" t="str">
        <f>IF('GROSS Scores &amp; Skins'!Q47&gt;0, 'GROSS Scores &amp; Skins'!Q47-(IF(P$9&lt;=$C47, 1,0)+IF(P$9+18&lt;=$C47,1,0)),"")</f>
        <v/>
      </c>
      <c r="Q47" s="15" t="str">
        <f>IF('GROSS Scores &amp; Skins'!R47&gt;0, 'GROSS Scores &amp; Skins'!R47-(IF(Q$9&lt;=$C47, 1,0)+IF(Q$9+18&lt;=$C47,1,0)),"")</f>
        <v/>
      </c>
      <c r="R47" s="15" t="str">
        <f>IF('GROSS Scores &amp; Skins'!S47&gt;0, 'GROSS Scores &amp; Skins'!S47-(IF(R$9&lt;=$C47, 1,0)+IF(R$9+18&lt;=$C47,1,0)),"")</f>
        <v/>
      </c>
      <c r="S47" s="15" t="str">
        <f>IF('GROSS Scores &amp; Skins'!T47&gt;0, 'GROSS Scores &amp; Skins'!T47-(IF(S$9&lt;=$C47, 1,0)+IF(S$9+18&lt;=$C47,1,0)),"")</f>
        <v/>
      </c>
      <c r="T47" s="15" t="str">
        <f>IF('GROSS Scores &amp; Skins'!U47&gt;0, 'GROSS Scores &amp; Skins'!U47-(IF(T$9&lt;=$C47, 1,0)+IF(T$9+18&lt;=$C47,1,0)),"")</f>
        <v/>
      </c>
      <c r="U47" s="15" t="str">
        <f>IF('GROSS Scores &amp; Skins'!V47&gt;0, 'GROSS Scores &amp; Skins'!V47-(IF(U$9&lt;=$C47, 1,0)+IF(U$9+18&lt;=$C47,1,0)),"")</f>
        <v/>
      </c>
      <c r="V47" s="15" t="str">
        <f>IF('GROSS Scores &amp; Skins'!W47&gt;0, 'GROSS Scores &amp; Skins'!W47-(IF(V$9&lt;=$C47, 1,0)+IF(V$9+18&lt;=$C47,1,0)),"")</f>
        <v/>
      </c>
      <c r="W47" s="19" t="str">
        <f t="shared" si="11"/>
        <v/>
      </c>
      <c r="X47" s="19" t="str">
        <f>IF(ISNUMBER('GROSS Scores &amp; Skins'!Y47),'GROSS Scores &amp; Skins'!Y47,"")</f>
        <v/>
      </c>
      <c r="Y47" s="20" t="str">
        <f t="shared" si="12"/>
        <v/>
      </c>
      <c r="Z47" s="24">
        <f t="shared" si="18"/>
        <v>0</v>
      </c>
      <c r="AA47" s="117" t="str">
        <f t="shared" si="19"/>
        <v/>
      </c>
      <c r="AB47" s="28" t="str">
        <f t="shared" si="13"/>
        <v/>
      </c>
      <c r="AC47" s="28" t="str">
        <f t="shared" si="14"/>
        <v/>
      </c>
      <c r="AD47" s="28" t="str">
        <f t="shared" si="15"/>
        <v/>
      </c>
      <c r="AE47" s="81" t="str">
        <f t="shared" si="17"/>
        <v/>
      </c>
      <c r="AF47" s="116" t="str">
        <f t="shared" ca="1" si="20"/>
        <v/>
      </c>
      <c r="AG47" s="81" t="str">
        <f t="shared" si="21"/>
        <v/>
      </c>
      <c r="AH47" s="116" t="str">
        <f t="shared" ca="1" si="22"/>
        <v/>
      </c>
      <c r="AI47" s="81" t="str">
        <f t="shared" si="23"/>
        <v/>
      </c>
      <c r="AJ47" s="116" t="str">
        <f t="shared" ca="1" si="24"/>
        <v/>
      </c>
      <c r="AK47" s="14"/>
      <c r="AL47" s="98">
        <v>38</v>
      </c>
      <c r="AM47" s="98">
        <v>0</v>
      </c>
    </row>
    <row r="48" spans="1:39" ht="15.75" x14ac:dyDescent="0.25">
      <c r="A48" s="79" t="str">
        <f>IF(ISBLANK('GROSS Scores &amp; Skins'!A48),"",'GROSS Scores &amp; Skins'!A48)</f>
        <v>Helgerson, Scott</v>
      </c>
      <c r="B48" s="79" t="str">
        <f>IF(ISBLANK('GROSS Scores &amp; Skins'!B48),"",'GROSS Scores &amp; Skins'!B48)</f>
        <v>B</v>
      </c>
      <c r="C48" s="80">
        <f>IF(ISBLANK('GROSS Scores &amp; Skins'!D48),"",'GROSS Scores &amp; Skins'!D48)</f>
        <v>16</v>
      </c>
      <c r="D48" s="15" t="str">
        <f>IF('GROSS Scores &amp; Skins'!E48&gt;0, 'GROSS Scores &amp; Skins'!E48-(IF(D$9&lt;=$C48, 1,0)+IF(D$9+18&lt;=$C48,1,0)),"")</f>
        <v/>
      </c>
      <c r="E48" s="15" t="str">
        <f>IF('GROSS Scores &amp; Skins'!F48&gt;0, 'GROSS Scores &amp; Skins'!F48-(IF(E$9&lt;=$C48, 1,0)+IF(E$9+18&lt;=$C48,1,0)),"")</f>
        <v/>
      </c>
      <c r="F48" s="15" t="str">
        <f>IF('GROSS Scores &amp; Skins'!G48&gt;0, 'GROSS Scores &amp; Skins'!G48-(IF(F$9&lt;=$C48, 1,0)+IF(F$9+18&lt;=$C48,1,0)),"")</f>
        <v/>
      </c>
      <c r="G48" s="15" t="str">
        <f>IF('GROSS Scores &amp; Skins'!H48&gt;0, 'GROSS Scores &amp; Skins'!H48-(IF(G$9&lt;=$C48, 1,0)+IF(G$9+18&lt;=$C48,1,0)),"")</f>
        <v/>
      </c>
      <c r="H48" s="15" t="str">
        <f>IF('GROSS Scores &amp; Skins'!I48&gt;0, 'GROSS Scores &amp; Skins'!I48-(IF(H$9&lt;=$C48, 1,0)+IF(H$9+18&lt;=$C48,1,0)),"")</f>
        <v/>
      </c>
      <c r="I48" s="15" t="str">
        <f>IF('GROSS Scores &amp; Skins'!J48&gt;0, 'GROSS Scores &amp; Skins'!J48-(IF(I$9&lt;=$C48, 1,0)+IF(I$9+18&lt;=$C48,1,0)),"")</f>
        <v/>
      </c>
      <c r="J48" s="15" t="str">
        <f>IF('GROSS Scores &amp; Skins'!K48&gt;0, 'GROSS Scores &amp; Skins'!K48-(IF(J$9&lt;=$C48, 1,0)+IF(J$9+18&lt;=$C48,1,0)),"")</f>
        <v/>
      </c>
      <c r="K48" s="15" t="str">
        <f>IF('GROSS Scores &amp; Skins'!L48&gt;0, 'GROSS Scores &amp; Skins'!L48-(IF(K$9&lt;=$C48, 1,0)+IF(K$9+18&lt;=$C48,1,0)),"")</f>
        <v/>
      </c>
      <c r="L48" s="15" t="str">
        <f>IF('GROSS Scores &amp; Skins'!M48&gt;0, 'GROSS Scores &amp; Skins'!M48-(IF(L$9&lt;=$C48, 1,0)+IF(L$9+18&lt;=$C48,1,0)),"")</f>
        <v/>
      </c>
      <c r="M48" s="19" t="str">
        <f t="shared" si="10"/>
        <v/>
      </c>
      <c r="N48" s="15" t="str">
        <f>IF('GROSS Scores &amp; Skins'!O48&gt;0, 'GROSS Scores &amp; Skins'!O48-(IF(N$9&lt;=$C48, 1,0)+IF(N$9+18&lt;=$C48,1,0)),"")</f>
        <v/>
      </c>
      <c r="O48" s="15" t="str">
        <f>IF('GROSS Scores &amp; Skins'!P48&gt;0, 'GROSS Scores &amp; Skins'!P48-(IF(O$9&lt;=$C48, 1,0)+IF(O$9+18&lt;=$C48,1,0)),"")</f>
        <v/>
      </c>
      <c r="P48" s="15" t="str">
        <f>IF('GROSS Scores &amp; Skins'!Q48&gt;0, 'GROSS Scores &amp; Skins'!Q48-(IF(P$9&lt;=$C48, 1,0)+IF(P$9+18&lt;=$C48,1,0)),"")</f>
        <v/>
      </c>
      <c r="Q48" s="15" t="str">
        <f>IF('GROSS Scores &amp; Skins'!R48&gt;0, 'GROSS Scores &amp; Skins'!R48-(IF(Q$9&lt;=$C48, 1,0)+IF(Q$9+18&lt;=$C48,1,0)),"")</f>
        <v/>
      </c>
      <c r="R48" s="15" t="str">
        <f>IF('GROSS Scores &amp; Skins'!S48&gt;0, 'GROSS Scores &amp; Skins'!S48-(IF(R$9&lt;=$C48, 1,0)+IF(R$9+18&lt;=$C48,1,0)),"")</f>
        <v/>
      </c>
      <c r="S48" s="15" t="str">
        <f>IF('GROSS Scores &amp; Skins'!T48&gt;0, 'GROSS Scores &amp; Skins'!T48-(IF(S$9&lt;=$C48, 1,0)+IF(S$9+18&lt;=$C48,1,0)),"")</f>
        <v/>
      </c>
      <c r="T48" s="15" t="str">
        <f>IF('GROSS Scores &amp; Skins'!U48&gt;0, 'GROSS Scores &amp; Skins'!U48-(IF(T$9&lt;=$C48, 1,0)+IF(T$9+18&lt;=$C48,1,0)),"")</f>
        <v/>
      </c>
      <c r="U48" s="15" t="str">
        <f>IF('GROSS Scores &amp; Skins'!V48&gt;0, 'GROSS Scores &amp; Skins'!V48-(IF(U$9&lt;=$C48, 1,0)+IF(U$9+18&lt;=$C48,1,0)),"")</f>
        <v/>
      </c>
      <c r="V48" s="15" t="str">
        <f>IF('GROSS Scores &amp; Skins'!W48&gt;0, 'GROSS Scores &amp; Skins'!W48-(IF(V$9&lt;=$C48, 1,0)+IF(V$9+18&lt;=$C48,1,0)),"")</f>
        <v/>
      </c>
      <c r="W48" s="19" t="str">
        <f t="shared" si="11"/>
        <v/>
      </c>
      <c r="X48" s="19" t="str">
        <f>IF(ISNUMBER('GROSS Scores &amp; Skins'!Y48),'GROSS Scores &amp; Skins'!Y48,"")</f>
        <v/>
      </c>
      <c r="Y48" s="20" t="str">
        <f t="shared" si="12"/>
        <v/>
      </c>
      <c r="Z48" s="24">
        <f t="shared" si="18"/>
        <v>0</v>
      </c>
      <c r="AA48" s="117" t="str">
        <f t="shared" si="19"/>
        <v/>
      </c>
      <c r="AB48" s="28" t="str">
        <f t="shared" si="13"/>
        <v/>
      </c>
      <c r="AC48" s="28" t="str">
        <f t="shared" si="14"/>
        <v/>
      </c>
      <c r="AD48" s="28" t="str">
        <f t="shared" si="15"/>
        <v/>
      </c>
      <c r="AE48" s="81" t="str">
        <f t="shared" si="17"/>
        <v/>
      </c>
      <c r="AF48" s="116" t="str">
        <f t="shared" ca="1" si="20"/>
        <v/>
      </c>
      <c r="AG48" s="81" t="str">
        <f t="shared" si="21"/>
        <v/>
      </c>
      <c r="AH48" s="116" t="str">
        <f t="shared" ca="1" si="22"/>
        <v/>
      </c>
      <c r="AI48" s="81" t="str">
        <f t="shared" si="23"/>
        <v/>
      </c>
      <c r="AJ48" s="116" t="str">
        <f t="shared" ca="1" si="24"/>
        <v/>
      </c>
      <c r="AK48" s="14"/>
      <c r="AL48" s="98">
        <v>39</v>
      </c>
      <c r="AM48" s="98">
        <v>0</v>
      </c>
    </row>
    <row r="49" spans="1:39" ht="15.75" x14ac:dyDescent="0.25">
      <c r="A49" s="79" t="str">
        <f>IF(ISBLANK('GROSS Scores &amp; Skins'!A49),"",'GROSS Scores &amp; Skins'!A49)</f>
        <v>Karos, Alex P</v>
      </c>
      <c r="B49" s="79" t="str">
        <f>IF(ISBLANK('GROSS Scores &amp; Skins'!B49),"",'GROSS Scores &amp; Skins'!B49)</f>
        <v>B</v>
      </c>
      <c r="C49" s="80">
        <f>IF(ISBLANK('GROSS Scores &amp; Skins'!D49),"",'GROSS Scores &amp; Skins'!D49)</f>
        <v>14</v>
      </c>
      <c r="D49" s="15" t="str">
        <f>IF('GROSS Scores &amp; Skins'!E49&gt;0, 'GROSS Scores &amp; Skins'!E49-(IF(D$9&lt;=$C49, 1,0)+IF(D$9+18&lt;=$C49,1,0)),"")</f>
        <v/>
      </c>
      <c r="E49" s="15" t="str">
        <f>IF('GROSS Scores &amp; Skins'!F49&gt;0, 'GROSS Scores &amp; Skins'!F49-(IF(E$9&lt;=$C49, 1,0)+IF(E$9+18&lt;=$C49,1,0)),"")</f>
        <v/>
      </c>
      <c r="F49" s="15" t="str">
        <f>IF('GROSS Scores &amp; Skins'!G49&gt;0, 'GROSS Scores &amp; Skins'!G49-(IF(F$9&lt;=$C49, 1,0)+IF(F$9+18&lt;=$C49,1,0)),"")</f>
        <v/>
      </c>
      <c r="G49" s="15" t="str">
        <f>IF('GROSS Scores &amp; Skins'!H49&gt;0, 'GROSS Scores &amp; Skins'!H49-(IF(G$9&lt;=$C49, 1,0)+IF(G$9+18&lt;=$C49,1,0)),"")</f>
        <v/>
      </c>
      <c r="H49" s="15" t="str">
        <f>IF('GROSS Scores &amp; Skins'!I49&gt;0, 'GROSS Scores &amp; Skins'!I49-(IF(H$9&lt;=$C49, 1,0)+IF(H$9+18&lt;=$C49,1,0)),"")</f>
        <v/>
      </c>
      <c r="I49" s="15" t="str">
        <f>IF('GROSS Scores &amp; Skins'!J49&gt;0, 'GROSS Scores &amp; Skins'!J49-(IF(I$9&lt;=$C49, 1,0)+IF(I$9+18&lt;=$C49,1,0)),"")</f>
        <v/>
      </c>
      <c r="J49" s="15" t="str">
        <f>IF('GROSS Scores &amp; Skins'!K49&gt;0, 'GROSS Scores &amp; Skins'!K49-(IF(J$9&lt;=$C49, 1,0)+IF(J$9+18&lt;=$C49,1,0)),"")</f>
        <v/>
      </c>
      <c r="K49" s="15" t="str">
        <f>IF('GROSS Scores &amp; Skins'!L49&gt;0, 'GROSS Scores &amp; Skins'!L49-(IF(K$9&lt;=$C49, 1,0)+IF(K$9+18&lt;=$C49,1,0)),"")</f>
        <v/>
      </c>
      <c r="L49" s="15" t="str">
        <f>IF('GROSS Scores &amp; Skins'!M49&gt;0, 'GROSS Scores &amp; Skins'!M49-(IF(L$9&lt;=$C49, 1,0)+IF(L$9+18&lt;=$C49,1,0)),"")</f>
        <v/>
      </c>
      <c r="M49" s="19" t="str">
        <f t="shared" si="10"/>
        <v/>
      </c>
      <c r="N49" s="15" t="str">
        <f>IF('GROSS Scores &amp; Skins'!O49&gt;0, 'GROSS Scores &amp; Skins'!O49-(IF(N$9&lt;=$C49, 1,0)+IF(N$9+18&lt;=$C49,1,0)),"")</f>
        <v/>
      </c>
      <c r="O49" s="15" t="str">
        <f>IF('GROSS Scores &amp; Skins'!P49&gt;0, 'GROSS Scores &amp; Skins'!P49-(IF(O$9&lt;=$C49, 1,0)+IF(O$9+18&lt;=$C49,1,0)),"")</f>
        <v/>
      </c>
      <c r="P49" s="15" t="str">
        <f>IF('GROSS Scores &amp; Skins'!Q49&gt;0, 'GROSS Scores &amp; Skins'!Q49-(IF(P$9&lt;=$C49, 1,0)+IF(P$9+18&lt;=$C49,1,0)),"")</f>
        <v/>
      </c>
      <c r="Q49" s="15" t="str">
        <f>IF('GROSS Scores &amp; Skins'!R49&gt;0, 'GROSS Scores &amp; Skins'!R49-(IF(Q$9&lt;=$C49, 1,0)+IF(Q$9+18&lt;=$C49,1,0)),"")</f>
        <v/>
      </c>
      <c r="R49" s="15" t="str">
        <f>IF('GROSS Scores &amp; Skins'!S49&gt;0, 'GROSS Scores &amp; Skins'!S49-(IF(R$9&lt;=$C49, 1,0)+IF(R$9+18&lt;=$C49,1,0)),"")</f>
        <v/>
      </c>
      <c r="S49" s="15" t="str">
        <f>IF('GROSS Scores &amp; Skins'!T49&gt;0, 'GROSS Scores &amp; Skins'!T49-(IF(S$9&lt;=$C49, 1,0)+IF(S$9+18&lt;=$C49,1,0)),"")</f>
        <v/>
      </c>
      <c r="T49" s="15" t="str">
        <f>IF('GROSS Scores &amp; Skins'!U49&gt;0, 'GROSS Scores &amp; Skins'!U49-(IF(T$9&lt;=$C49, 1,0)+IF(T$9+18&lt;=$C49,1,0)),"")</f>
        <v/>
      </c>
      <c r="U49" s="15" t="str">
        <f>IF('GROSS Scores &amp; Skins'!V49&gt;0, 'GROSS Scores &amp; Skins'!V49-(IF(U$9&lt;=$C49, 1,0)+IF(U$9+18&lt;=$C49,1,0)),"")</f>
        <v/>
      </c>
      <c r="V49" s="15" t="str">
        <f>IF('GROSS Scores &amp; Skins'!W49&gt;0, 'GROSS Scores &amp; Skins'!W49-(IF(V$9&lt;=$C49, 1,0)+IF(V$9+18&lt;=$C49,1,0)),"")</f>
        <v/>
      </c>
      <c r="W49" s="19" t="str">
        <f t="shared" si="11"/>
        <v/>
      </c>
      <c r="X49" s="19" t="str">
        <f>IF(ISNUMBER('GROSS Scores &amp; Skins'!Y49),'GROSS Scores &amp; Skins'!Y49,"")</f>
        <v/>
      </c>
      <c r="Y49" s="20" t="str">
        <f t="shared" si="12"/>
        <v/>
      </c>
      <c r="Z49" s="24">
        <f t="shared" si="18"/>
        <v>0</v>
      </c>
      <c r="AA49" s="117" t="str">
        <f t="shared" si="19"/>
        <v/>
      </c>
      <c r="AB49" s="28" t="str">
        <f t="shared" si="13"/>
        <v/>
      </c>
      <c r="AC49" s="28" t="str">
        <f t="shared" si="14"/>
        <v/>
      </c>
      <c r="AD49" s="28" t="str">
        <f t="shared" si="15"/>
        <v/>
      </c>
      <c r="AE49" s="81" t="str">
        <f t="shared" si="17"/>
        <v/>
      </c>
      <c r="AF49" s="116" t="str">
        <f t="shared" ca="1" si="20"/>
        <v/>
      </c>
      <c r="AG49" s="81" t="str">
        <f t="shared" si="21"/>
        <v/>
      </c>
      <c r="AH49" s="116" t="str">
        <f t="shared" ca="1" si="22"/>
        <v/>
      </c>
      <c r="AI49" s="81" t="str">
        <f t="shared" si="23"/>
        <v/>
      </c>
      <c r="AJ49" s="116" t="str">
        <f t="shared" ca="1" si="24"/>
        <v/>
      </c>
      <c r="AK49" s="14"/>
      <c r="AL49" s="98">
        <v>40</v>
      </c>
      <c r="AM49" s="98">
        <v>0</v>
      </c>
    </row>
    <row r="50" spans="1:39" ht="15.75" x14ac:dyDescent="0.25">
      <c r="A50" s="79" t="str">
        <f>IF(ISBLANK('GROSS Scores &amp; Skins'!A50),"",'GROSS Scores &amp; Skins'!A50)</f>
        <v>Hackner, Ira</v>
      </c>
      <c r="B50" s="79" t="str">
        <f>IF(ISBLANK('GROSS Scores &amp; Skins'!B50),"",'GROSS Scores &amp; Skins'!B50)</f>
        <v>B</v>
      </c>
      <c r="C50" s="80">
        <f>IF(ISBLANK('GROSS Scores &amp; Skins'!D50),"",'GROSS Scores &amp; Skins'!D50)</f>
        <v>11</v>
      </c>
      <c r="D50" s="15" t="str">
        <f>IF('GROSS Scores &amp; Skins'!E50&gt;0, 'GROSS Scores &amp; Skins'!E50-(IF(D$9&lt;=$C50, 1,0)+IF(D$9+18&lt;=$C50,1,0)),"")</f>
        <v/>
      </c>
      <c r="E50" s="15" t="str">
        <f>IF('GROSS Scores &amp; Skins'!F50&gt;0, 'GROSS Scores &amp; Skins'!F50-(IF(E$9&lt;=$C50, 1,0)+IF(E$9+18&lt;=$C50,1,0)),"")</f>
        <v/>
      </c>
      <c r="F50" s="15" t="str">
        <f>IF('GROSS Scores &amp; Skins'!G50&gt;0, 'GROSS Scores &amp; Skins'!G50-(IF(F$9&lt;=$C50, 1,0)+IF(F$9+18&lt;=$C50,1,0)),"")</f>
        <v/>
      </c>
      <c r="G50" s="15" t="str">
        <f>IF('GROSS Scores &amp; Skins'!H50&gt;0, 'GROSS Scores &amp; Skins'!H50-(IF(G$9&lt;=$C50, 1,0)+IF(G$9+18&lt;=$C50,1,0)),"")</f>
        <v/>
      </c>
      <c r="H50" s="15" t="str">
        <f>IF('GROSS Scores &amp; Skins'!I50&gt;0, 'GROSS Scores &amp; Skins'!I50-(IF(H$9&lt;=$C50, 1,0)+IF(H$9+18&lt;=$C50,1,0)),"")</f>
        <v/>
      </c>
      <c r="I50" s="15" t="str">
        <f>IF('GROSS Scores &amp; Skins'!J50&gt;0, 'GROSS Scores &amp; Skins'!J50-(IF(I$9&lt;=$C50, 1,0)+IF(I$9+18&lt;=$C50,1,0)),"")</f>
        <v/>
      </c>
      <c r="J50" s="15" t="str">
        <f>IF('GROSS Scores &amp; Skins'!K50&gt;0, 'GROSS Scores &amp; Skins'!K50-(IF(J$9&lt;=$C50, 1,0)+IF(J$9+18&lt;=$C50,1,0)),"")</f>
        <v/>
      </c>
      <c r="K50" s="15" t="str">
        <f>IF('GROSS Scores &amp; Skins'!L50&gt;0, 'GROSS Scores &amp; Skins'!L50-(IF(K$9&lt;=$C50, 1,0)+IF(K$9+18&lt;=$C50,1,0)),"")</f>
        <v/>
      </c>
      <c r="L50" s="15" t="str">
        <f>IF('GROSS Scores &amp; Skins'!M50&gt;0, 'GROSS Scores &amp; Skins'!M50-(IF(L$9&lt;=$C50, 1,0)+IF(L$9+18&lt;=$C50,1,0)),"")</f>
        <v/>
      </c>
      <c r="M50" s="19" t="str">
        <f t="shared" si="10"/>
        <v/>
      </c>
      <c r="N50" s="15" t="str">
        <f>IF('GROSS Scores &amp; Skins'!O50&gt;0, 'GROSS Scores &amp; Skins'!O50-(IF(N$9&lt;=$C50, 1,0)+IF(N$9+18&lt;=$C50,1,0)),"")</f>
        <v/>
      </c>
      <c r="O50" s="15">
        <f>IF('GROSS Scores &amp; Skins'!P50&gt;0, 'GROSS Scores &amp; Skins'!P50-(IF(O$9&lt;=$C50, 1,0)+IF(O$9+18&lt;=$C50,1,0)),"")</f>
        <v>3</v>
      </c>
      <c r="P50" s="15" t="str">
        <f>IF('GROSS Scores &amp; Skins'!Q50&gt;0, 'GROSS Scores &amp; Skins'!Q50-(IF(P$9&lt;=$C50, 1,0)+IF(P$9+18&lt;=$C50,1,0)),"")</f>
        <v/>
      </c>
      <c r="Q50" s="15" t="str">
        <f>IF('GROSS Scores &amp; Skins'!R50&gt;0, 'GROSS Scores &amp; Skins'!R50-(IF(Q$9&lt;=$C50, 1,0)+IF(Q$9+18&lt;=$C50,1,0)),"")</f>
        <v/>
      </c>
      <c r="R50" s="15" t="str">
        <f>IF('GROSS Scores &amp; Skins'!S50&gt;0, 'GROSS Scores &amp; Skins'!S50-(IF(R$9&lt;=$C50, 1,0)+IF(R$9+18&lt;=$C50,1,0)),"")</f>
        <v/>
      </c>
      <c r="S50" s="15" t="str">
        <f>IF('GROSS Scores &amp; Skins'!T50&gt;0, 'GROSS Scores &amp; Skins'!T50-(IF(S$9&lt;=$C50, 1,0)+IF(S$9+18&lt;=$C50,1,0)),"")</f>
        <v/>
      </c>
      <c r="T50" s="15" t="str">
        <f>IF('GROSS Scores &amp; Skins'!U50&gt;0, 'GROSS Scores &amp; Skins'!U50-(IF(T$9&lt;=$C50, 1,0)+IF(T$9+18&lt;=$C50,1,0)),"")</f>
        <v/>
      </c>
      <c r="U50" s="15" t="str">
        <f>IF('GROSS Scores &amp; Skins'!V50&gt;0, 'GROSS Scores &amp; Skins'!V50-(IF(U$9&lt;=$C50, 1,0)+IF(U$9+18&lt;=$C50,1,0)),"")</f>
        <v/>
      </c>
      <c r="V50" s="15" t="str">
        <f>IF('GROSS Scores &amp; Skins'!W50&gt;0, 'GROSS Scores &amp; Skins'!W50-(IF(V$9&lt;=$C50, 1,0)+IF(V$9+18&lt;=$C50,1,0)),"")</f>
        <v/>
      </c>
      <c r="W50" s="19">
        <f t="shared" si="11"/>
        <v>3</v>
      </c>
      <c r="X50" s="19" t="str">
        <f>IF(ISNUMBER('GROSS Scores &amp; Skins'!Y50),'GROSS Scores &amp; Skins'!Y50,"")</f>
        <v/>
      </c>
      <c r="Y50" s="20" t="str">
        <f t="shared" si="12"/>
        <v/>
      </c>
      <c r="Z50" s="24">
        <f t="shared" si="18"/>
        <v>0</v>
      </c>
      <c r="AA50" s="117" t="str">
        <f t="shared" si="19"/>
        <v/>
      </c>
      <c r="AB50" s="28" t="str">
        <f t="shared" si="13"/>
        <v/>
      </c>
      <c r="AC50" s="28" t="str">
        <f t="shared" si="14"/>
        <v/>
      </c>
      <c r="AD50" s="28" t="str">
        <f t="shared" si="15"/>
        <v/>
      </c>
      <c r="AE50" s="81" t="str">
        <f t="shared" si="17"/>
        <v/>
      </c>
      <c r="AF50" s="116" t="str">
        <f t="shared" ca="1" si="20"/>
        <v/>
      </c>
      <c r="AG50" s="81" t="str">
        <f t="shared" si="21"/>
        <v/>
      </c>
      <c r="AH50" s="116" t="str">
        <f t="shared" ca="1" si="22"/>
        <v/>
      </c>
      <c r="AI50" s="81" t="str">
        <f t="shared" si="23"/>
        <v/>
      </c>
      <c r="AJ50" s="116" t="str">
        <f t="shared" ca="1" si="24"/>
        <v/>
      </c>
      <c r="AK50" s="14"/>
      <c r="AL50" s="98">
        <v>41</v>
      </c>
      <c r="AM50" s="98">
        <v>0</v>
      </c>
    </row>
    <row r="51" spans="1:39" ht="15.75" x14ac:dyDescent="0.25">
      <c r="A51" s="79" t="str">
        <f>IF(ISBLANK('GROSS Scores &amp; Skins'!A51),"",'GROSS Scores &amp; Skins'!A51)</f>
        <v>Knoph, Don</v>
      </c>
      <c r="B51" s="79" t="str">
        <f>IF(ISBLANK('GROSS Scores &amp; Skins'!B51),"",'GROSS Scores &amp; Skins'!B51)</f>
        <v>B</v>
      </c>
      <c r="C51" s="80">
        <f>IF(ISBLANK('GROSS Scores &amp; Skins'!D51),"",'GROSS Scores &amp; Skins'!D51)</f>
        <v>10</v>
      </c>
      <c r="D51" s="15">
        <f>IF('GROSS Scores &amp; Skins'!E51&gt;0, 'GROSS Scores &amp; Skins'!E51-(IF(D$9&lt;=$C51, 1,0)+IF(D$9+18&lt;=$C51,1,0)),"")</f>
        <v>6</v>
      </c>
      <c r="E51" s="15">
        <f>IF('GROSS Scores &amp; Skins'!F51&gt;0, 'GROSS Scores &amp; Skins'!F51-(IF(E$9&lt;=$C51, 1,0)+IF(E$9+18&lt;=$C51,1,0)),"")</f>
        <v>3</v>
      </c>
      <c r="F51" s="15">
        <f>IF('GROSS Scores &amp; Skins'!G51&gt;0, 'GROSS Scores &amp; Skins'!G51-(IF(F$9&lt;=$C51, 1,0)+IF(F$9+18&lt;=$C51,1,0)),"")</f>
        <v>5</v>
      </c>
      <c r="G51" s="15">
        <f>IF('GROSS Scores &amp; Skins'!H51&gt;0, 'GROSS Scores &amp; Skins'!H51-(IF(G$9&lt;=$C51, 1,0)+IF(G$9+18&lt;=$C51,1,0)),"")</f>
        <v>3</v>
      </c>
      <c r="H51" s="15">
        <f>IF('GROSS Scores &amp; Skins'!I51&gt;0, 'GROSS Scores &amp; Skins'!I51-(IF(H$9&lt;=$C51, 1,0)+IF(H$9+18&lt;=$C51,1,0)),"")</f>
        <v>4</v>
      </c>
      <c r="I51" s="15">
        <f>IF('GROSS Scores &amp; Skins'!J51&gt;0, 'GROSS Scores &amp; Skins'!J51-(IF(I$9&lt;=$C51, 1,0)+IF(I$9+18&lt;=$C51,1,0)),"")</f>
        <v>7</v>
      </c>
      <c r="J51" s="15">
        <f>IF('GROSS Scores &amp; Skins'!K51&gt;0, 'GROSS Scores &amp; Skins'!K51-(IF(J$9&lt;=$C51, 1,0)+IF(J$9+18&lt;=$C51,1,0)),"")</f>
        <v>3</v>
      </c>
      <c r="K51" s="15">
        <f>IF('GROSS Scores &amp; Skins'!L51&gt;0, 'GROSS Scores &amp; Skins'!L51-(IF(K$9&lt;=$C51, 1,0)+IF(K$9+18&lt;=$C51,1,0)),"")</f>
        <v>3</v>
      </c>
      <c r="L51" s="15">
        <f>IF('GROSS Scores &amp; Skins'!M51&gt;0, 'GROSS Scores &amp; Skins'!M51-(IF(L$9&lt;=$C51, 1,0)+IF(L$9+18&lt;=$C51,1,0)),"")</f>
        <v>4</v>
      </c>
      <c r="M51" s="19">
        <f t="shared" si="10"/>
        <v>38</v>
      </c>
      <c r="N51" s="15">
        <f>IF('GROSS Scores &amp; Skins'!O51&gt;0, 'GROSS Scores &amp; Skins'!O51-(IF(N$9&lt;=$C51, 1,0)+IF(N$9+18&lt;=$C51,1,0)),"")</f>
        <v>2</v>
      </c>
      <c r="O51" s="15">
        <f>IF('GROSS Scores &amp; Skins'!P51&gt;0, 'GROSS Scores &amp; Skins'!P51-(IF(O$9&lt;=$C51, 1,0)+IF(O$9+18&lt;=$C51,1,0)),"")</f>
        <v>6</v>
      </c>
      <c r="P51" s="15">
        <f>IF('GROSS Scores &amp; Skins'!Q51&gt;0, 'GROSS Scores &amp; Skins'!Q51-(IF(P$9&lt;=$C51, 1,0)+IF(P$9+18&lt;=$C51,1,0)),"")</f>
        <v>4</v>
      </c>
      <c r="Q51" s="15">
        <f>IF('GROSS Scores &amp; Skins'!R51&gt;0, 'GROSS Scores &amp; Skins'!R51-(IF(Q$9&lt;=$C51, 1,0)+IF(Q$9+18&lt;=$C51,1,0)),"")</f>
        <v>4</v>
      </c>
      <c r="R51" s="15">
        <f>IF('GROSS Scores &amp; Skins'!S51&gt;0, 'GROSS Scores &amp; Skins'!S51-(IF(R$9&lt;=$C51, 1,0)+IF(R$9+18&lt;=$C51,1,0)),"")</f>
        <v>3</v>
      </c>
      <c r="S51" s="15">
        <f>IF('GROSS Scores &amp; Skins'!T51&gt;0, 'GROSS Scores &amp; Skins'!T51-(IF(S$9&lt;=$C51, 1,0)+IF(S$9+18&lt;=$C51,1,0)),"")</f>
        <v>4</v>
      </c>
      <c r="T51" s="15">
        <f>IF('GROSS Scores &amp; Skins'!U51&gt;0, 'GROSS Scores &amp; Skins'!U51-(IF(T$9&lt;=$C51, 1,0)+IF(T$9+18&lt;=$C51,1,0)),"")</f>
        <v>3</v>
      </c>
      <c r="U51" s="15">
        <f>IF('GROSS Scores &amp; Skins'!V51&gt;0, 'GROSS Scores &amp; Skins'!V51-(IF(U$9&lt;=$C51, 1,0)+IF(U$9+18&lt;=$C51,1,0)),"")</f>
        <v>6</v>
      </c>
      <c r="V51" s="15">
        <f>IF('GROSS Scores &amp; Skins'!W51&gt;0, 'GROSS Scores &amp; Skins'!W51-(IF(V$9&lt;=$C51, 1,0)+IF(V$9+18&lt;=$C51,1,0)),"")</f>
        <v>3</v>
      </c>
      <c r="W51" s="19">
        <f t="shared" si="11"/>
        <v>35</v>
      </c>
      <c r="X51" s="19">
        <f>IF(ISNUMBER('GROSS Scores &amp; Skins'!Y51),'GROSS Scores &amp; Skins'!Y51,"")</f>
        <v>83</v>
      </c>
      <c r="Y51" s="20">
        <f t="shared" si="12"/>
        <v>73</v>
      </c>
      <c r="Z51" s="24">
        <f t="shared" si="18"/>
        <v>3</v>
      </c>
      <c r="AA51" s="117">
        <f t="shared" si="19"/>
        <v>60</v>
      </c>
      <c r="AB51" s="28" t="str">
        <f t="shared" si="13"/>
        <v/>
      </c>
      <c r="AC51" s="28">
        <f t="shared" si="14"/>
        <v>73</v>
      </c>
      <c r="AD51" s="28" t="str">
        <f t="shared" si="15"/>
        <v/>
      </c>
      <c r="AE51" s="81" t="str">
        <f t="shared" si="17"/>
        <v/>
      </c>
      <c r="AF51" s="116" t="str">
        <f t="shared" ca="1" si="20"/>
        <v/>
      </c>
      <c r="AG51" s="81">
        <f t="shared" si="21"/>
        <v>1</v>
      </c>
      <c r="AH51" s="116">
        <f t="shared" ca="1" si="22"/>
        <v>25</v>
      </c>
      <c r="AI51" s="81" t="str">
        <f t="shared" si="23"/>
        <v/>
      </c>
      <c r="AJ51" s="116" t="str">
        <f t="shared" ca="1" si="24"/>
        <v/>
      </c>
      <c r="AK51" s="14"/>
      <c r="AL51" s="98">
        <v>42</v>
      </c>
      <c r="AM51" s="98">
        <v>0</v>
      </c>
    </row>
    <row r="52" spans="1:39" ht="15.75" x14ac:dyDescent="0.25">
      <c r="A52" s="79" t="str">
        <f>IF(ISBLANK('GROSS Scores &amp; Skins'!A52),"",'GROSS Scores &amp; Skins'!A52)</f>
        <v>Larson, Charlie</v>
      </c>
      <c r="B52" s="79" t="str">
        <f>IF(ISBLANK('GROSS Scores &amp; Skins'!B52),"",'GROSS Scores &amp; Skins'!B52)</f>
        <v>B</v>
      </c>
      <c r="C52" s="80">
        <f>IF(ISBLANK('GROSS Scores &amp; Skins'!D52),"",'GROSS Scores &amp; Skins'!D52)</f>
        <v>15</v>
      </c>
      <c r="D52" s="15" t="str">
        <f>IF('GROSS Scores &amp; Skins'!E52&gt;0, 'GROSS Scores &amp; Skins'!E52-(IF(D$9&lt;=$C52, 1,0)+IF(D$9+18&lt;=$C52,1,0)),"")</f>
        <v/>
      </c>
      <c r="E52" s="15" t="str">
        <f>IF('GROSS Scores &amp; Skins'!F52&gt;0, 'GROSS Scores &amp; Skins'!F52-(IF(E$9&lt;=$C52, 1,0)+IF(E$9+18&lt;=$C52,1,0)),"")</f>
        <v/>
      </c>
      <c r="F52" s="15" t="str">
        <f>IF('GROSS Scores &amp; Skins'!G52&gt;0, 'GROSS Scores &amp; Skins'!G52-(IF(F$9&lt;=$C52, 1,0)+IF(F$9+18&lt;=$C52,1,0)),"")</f>
        <v/>
      </c>
      <c r="G52" s="15" t="str">
        <f>IF('GROSS Scores &amp; Skins'!H52&gt;0, 'GROSS Scores &amp; Skins'!H52-(IF(G$9&lt;=$C52, 1,0)+IF(G$9+18&lt;=$C52,1,0)),"")</f>
        <v/>
      </c>
      <c r="H52" s="15" t="str">
        <f>IF('GROSS Scores &amp; Skins'!I52&gt;0, 'GROSS Scores &amp; Skins'!I52-(IF(H$9&lt;=$C52, 1,0)+IF(H$9+18&lt;=$C52,1,0)),"")</f>
        <v/>
      </c>
      <c r="I52" s="15" t="str">
        <f>IF('GROSS Scores &amp; Skins'!J52&gt;0, 'GROSS Scores &amp; Skins'!J52-(IF(I$9&lt;=$C52, 1,0)+IF(I$9+18&lt;=$C52,1,0)),"")</f>
        <v/>
      </c>
      <c r="J52" s="15" t="str">
        <f>IF('GROSS Scores &amp; Skins'!K52&gt;0, 'GROSS Scores &amp; Skins'!K52-(IF(J$9&lt;=$C52, 1,0)+IF(J$9+18&lt;=$C52,1,0)),"")</f>
        <v/>
      </c>
      <c r="K52" s="15" t="str">
        <f>IF('GROSS Scores &amp; Skins'!L52&gt;0, 'GROSS Scores &amp; Skins'!L52-(IF(K$9&lt;=$C52, 1,0)+IF(K$9+18&lt;=$C52,1,0)),"")</f>
        <v/>
      </c>
      <c r="L52" s="15" t="str">
        <f>IF('GROSS Scores &amp; Skins'!M52&gt;0, 'GROSS Scores &amp; Skins'!M52-(IF(L$9&lt;=$C52, 1,0)+IF(L$9+18&lt;=$C52,1,0)),"")</f>
        <v/>
      </c>
      <c r="M52" s="19" t="str">
        <f t="shared" si="10"/>
        <v/>
      </c>
      <c r="N52" s="15" t="str">
        <f>IF('GROSS Scores &amp; Skins'!O52&gt;0, 'GROSS Scores &amp; Skins'!O52-(IF(N$9&lt;=$C52, 1,0)+IF(N$9+18&lt;=$C52,1,0)),"")</f>
        <v/>
      </c>
      <c r="O52" s="15" t="str">
        <f>IF('GROSS Scores &amp; Skins'!P52&gt;0, 'GROSS Scores &amp; Skins'!P52-(IF(O$9&lt;=$C52, 1,0)+IF(O$9+18&lt;=$C52,1,0)),"")</f>
        <v/>
      </c>
      <c r="P52" s="15" t="str">
        <f>IF('GROSS Scores &amp; Skins'!Q52&gt;0, 'GROSS Scores &amp; Skins'!Q52-(IF(P$9&lt;=$C52, 1,0)+IF(P$9+18&lt;=$C52,1,0)),"")</f>
        <v/>
      </c>
      <c r="Q52" s="15" t="str">
        <f>IF('GROSS Scores &amp; Skins'!R52&gt;0, 'GROSS Scores &amp; Skins'!R52-(IF(Q$9&lt;=$C52, 1,0)+IF(Q$9+18&lt;=$C52,1,0)),"")</f>
        <v/>
      </c>
      <c r="R52" s="15" t="str">
        <f>IF('GROSS Scores &amp; Skins'!S52&gt;0, 'GROSS Scores &amp; Skins'!S52-(IF(R$9&lt;=$C52, 1,0)+IF(R$9+18&lt;=$C52,1,0)),"")</f>
        <v/>
      </c>
      <c r="S52" s="15" t="str">
        <f>IF('GROSS Scores &amp; Skins'!T52&gt;0, 'GROSS Scores &amp; Skins'!T52-(IF(S$9&lt;=$C52, 1,0)+IF(S$9+18&lt;=$C52,1,0)),"")</f>
        <v/>
      </c>
      <c r="T52" s="15" t="str">
        <f>IF('GROSS Scores &amp; Skins'!U52&gt;0, 'GROSS Scores &amp; Skins'!U52-(IF(T$9&lt;=$C52, 1,0)+IF(T$9+18&lt;=$C52,1,0)),"")</f>
        <v/>
      </c>
      <c r="U52" s="15" t="str">
        <f>IF('GROSS Scores &amp; Skins'!V52&gt;0, 'GROSS Scores &amp; Skins'!V52-(IF(U$9&lt;=$C52, 1,0)+IF(U$9+18&lt;=$C52,1,0)),"")</f>
        <v/>
      </c>
      <c r="V52" s="15" t="str">
        <f>IF('GROSS Scores &amp; Skins'!W52&gt;0, 'GROSS Scores &amp; Skins'!W52-(IF(V$9&lt;=$C52, 1,0)+IF(V$9+18&lt;=$C52,1,0)),"")</f>
        <v/>
      </c>
      <c r="W52" s="19" t="str">
        <f t="shared" si="11"/>
        <v/>
      </c>
      <c r="X52" s="19" t="str">
        <f>IF(ISNUMBER('GROSS Scores &amp; Skins'!Y52),'GROSS Scores &amp; Skins'!Y52,"")</f>
        <v/>
      </c>
      <c r="Y52" s="20" t="str">
        <f t="shared" si="12"/>
        <v/>
      </c>
      <c r="Z52" s="24">
        <f t="shared" si="18"/>
        <v>0</v>
      </c>
      <c r="AA52" s="117" t="str">
        <f t="shared" si="19"/>
        <v/>
      </c>
      <c r="AB52" s="28" t="str">
        <f t="shared" si="13"/>
        <v/>
      </c>
      <c r="AC52" s="28" t="str">
        <f t="shared" si="14"/>
        <v/>
      </c>
      <c r="AD52" s="28" t="str">
        <f t="shared" si="15"/>
        <v/>
      </c>
      <c r="AE52" s="81" t="str">
        <f t="shared" si="17"/>
        <v/>
      </c>
      <c r="AF52" s="116" t="str">
        <f t="shared" ca="1" si="20"/>
        <v/>
      </c>
      <c r="AG52" s="81" t="str">
        <f t="shared" si="21"/>
        <v/>
      </c>
      <c r="AH52" s="116" t="str">
        <f t="shared" ca="1" si="22"/>
        <v/>
      </c>
      <c r="AI52" s="81" t="str">
        <f t="shared" si="23"/>
        <v/>
      </c>
      <c r="AJ52" s="116" t="str">
        <f t="shared" ca="1" si="24"/>
        <v/>
      </c>
      <c r="AK52" s="14"/>
      <c r="AL52" s="98">
        <v>43</v>
      </c>
      <c r="AM52" s="98">
        <v>0</v>
      </c>
    </row>
    <row r="53" spans="1:39" ht="15.75" x14ac:dyDescent="0.25">
      <c r="A53" s="79" t="str">
        <f>IF(ISBLANK('GROSS Scores &amp; Skins'!A53),"",'GROSS Scores &amp; Skins'!A53)</f>
        <v>Leary, Pat</v>
      </c>
      <c r="B53" s="79" t="str">
        <f>IF(ISBLANK('GROSS Scores &amp; Skins'!B53),"",'GROSS Scores &amp; Skins'!B53)</f>
        <v>B</v>
      </c>
      <c r="C53" s="80">
        <f>IF(ISBLANK('GROSS Scores &amp; Skins'!D53),"",'GROSS Scores &amp; Skins'!D53)</f>
        <v>12</v>
      </c>
      <c r="D53" s="15">
        <f>IF('GROSS Scores &amp; Skins'!E53&gt;0, 'GROSS Scores &amp; Skins'!E53-(IF(D$9&lt;=$C53, 1,0)+IF(D$9+18&lt;=$C53,1,0)),"")</f>
        <v>3</v>
      </c>
      <c r="E53" s="15">
        <f>IF('GROSS Scores &amp; Skins'!F53&gt;0, 'GROSS Scores &amp; Skins'!F53-(IF(E$9&lt;=$C53, 1,0)+IF(E$9+18&lt;=$C53,1,0)),"")</f>
        <v>5</v>
      </c>
      <c r="F53" s="15">
        <f>IF('GROSS Scores &amp; Skins'!G53&gt;0, 'GROSS Scores &amp; Skins'!G53-(IF(F$9&lt;=$C53, 1,0)+IF(F$9+18&lt;=$C53,1,0)),"")</f>
        <v>5</v>
      </c>
      <c r="G53" s="15">
        <f>IF('GROSS Scores &amp; Skins'!H53&gt;0, 'GROSS Scores &amp; Skins'!H53-(IF(G$9&lt;=$C53, 1,0)+IF(G$9+18&lt;=$C53,1,0)),"")</f>
        <v>4</v>
      </c>
      <c r="H53" s="15">
        <f>IF('GROSS Scores &amp; Skins'!I53&gt;0, 'GROSS Scores &amp; Skins'!I53-(IF(H$9&lt;=$C53, 1,0)+IF(H$9+18&lt;=$C53,1,0)),"")</f>
        <v>5</v>
      </c>
      <c r="I53" s="15">
        <f>IF('GROSS Scores &amp; Skins'!J53&gt;0, 'GROSS Scores &amp; Skins'!J53-(IF(I$9&lt;=$C53, 1,0)+IF(I$9+18&lt;=$C53,1,0)),"")</f>
        <v>7</v>
      </c>
      <c r="J53" s="15">
        <f>IF('GROSS Scores &amp; Skins'!K53&gt;0, 'GROSS Scores &amp; Skins'!K53-(IF(J$9&lt;=$C53, 1,0)+IF(J$9+18&lt;=$C53,1,0)),"")</f>
        <v>5</v>
      </c>
      <c r="K53" s="15">
        <f>IF('GROSS Scores &amp; Skins'!L53&gt;0, 'GROSS Scores &amp; Skins'!L53-(IF(K$9&lt;=$C53, 1,0)+IF(K$9+18&lt;=$C53,1,0)),"")</f>
        <v>3</v>
      </c>
      <c r="L53" s="15">
        <f>IF('GROSS Scores &amp; Skins'!M53&gt;0, 'GROSS Scores &amp; Skins'!M53-(IF(L$9&lt;=$C53, 1,0)+IF(L$9+18&lt;=$C53,1,0)),"")</f>
        <v>4</v>
      </c>
      <c r="M53" s="19">
        <f t="shared" si="10"/>
        <v>41</v>
      </c>
      <c r="N53" s="15">
        <f>IF('GROSS Scores &amp; Skins'!O53&gt;0, 'GROSS Scores &amp; Skins'!O53-(IF(N$9&lt;=$C53, 1,0)+IF(N$9+18&lt;=$C53,1,0)),"")</f>
        <v>4</v>
      </c>
      <c r="O53" s="15">
        <f>IF('GROSS Scores &amp; Skins'!P53&gt;0, 'GROSS Scores &amp; Skins'!P53-(IF(O$9&lt;=$C53, 1,0)+IF(O$9+18&lt;=$C53,1,0)),"")</f>
        <v>6</v>
      </c>
      <c r="P53" s="15">
        <f>IF('GROSS Scores &amp; Skins'!Q53&gt;0, 'GROSS Scores &amp; Skins'!Q53-(IF(P$9&lt;=$C53, 1,0)+IF(P$9+18&lt;=$C53,1,0)),"")</f>
        <v>4</v>
      </c>
      <c r="Q53" s="15">
        <f>IF('GROSS Scores &amp; Skins'!R53&gt;0, 'GROSS Scores &amp; Skins'!R53-(IF(Q$9&lt;=$C53, 1,0)+IF(Q$9+18&lt;=$C53,1,0)),"")</f>
        <v>5</v>
      </c>
      <c r="R53" s="15">
        <f>IF('GROSS Scores &amp; Skins'!S53&gt;0, 'GROSS Scores &amp; Skins'!S53-(IF(R$9&lt;=$C53, 1,0)+IF(R$9+18&lt;=$C53,1,0)),"")</f>
        <v>4</v>
      </c>
      <c r="S53" s="15">
        <f>IF('GROSS Scores &amp; Skins'!T53&gt;0, 'GROSS Scores &amp; Skins'!T53-(IF(S$9&lt;=$C53, 1,0)+IF(S$9+18&lt;=$C53,1,0)),"")</f>
        <v>3</v>
      </c>
      <c r="T53" s="15">
        <f>IF('GROSS Scores &amp; Skins'!U53&gt;0, 'GROSS Scores &amp; Skins'!U53-(IF(T$9&lt;=$C53, 1,0)+IF(T$9+18&lt;=$C53,1,0)),"")</f>
        <v>4</v>
      </c>
      <c r="U53" s="15">
        <f>IF('GROSS Scores &amp; Skins'!V53&gt;0, 'GROSS Scores &amp; Skins'!V53-(IF(U$9&lt;=$C53, 1,0)+IF(U$9+18&lt;=$C53,1,0)),"")</f>
        <v>2</v>
      </c>
      <c r="V53" s="15">
        <f>IF('GROSS Scores &amp; Skins'!W53&gt;0, 'GROSS Scores &amp; Skins'!W53-(IF(V$9&lt;=$C53, 1,0)+IF(V$9+18&lt;=$C53,1,0)),"")</f>
        <v>3</v>
      </c>
      <c r="W53" s="19">
        <f t="shared" si="11"/>
        <v>35</v>
      </c>
      <c r="X53" s="19">
        <f>IF(ISNUMBER('GROSS Scores &amp; Skins'!Y53),'GROSS Scores &amp; Skins'!Y53,"")</f>
        <v>88</v>
      </c>
      <c r="Y53" s="20">
        <f t="shared" si="12"/>
        <v>76</v>
      </c>
      <c r="Z53" s="24">
        <f t="shared" si="18"/>
        <v>0</v>
      </c>
      <c r="AA53" s="117" t="str">
        <f t="shared" si="19"/>
        <v/>
      </c>
      <c r="AB53" s="28" t="str">
        <f t="shared" si="13"/>
        <v/>
      </c>
      <c r="AC53" s="28">
        <f t="shared" si="14"/>
        <v>76</v>
      </c>
      <c r="AD53" s="28" t="str">
        <f t="shared" si="15"/>
        <v/>
      </c>
      <c r="AE53" s="81" t="str">
        <f t="shared" si="17"/>
        <v/>
      </c>
      <c r="AF53" s="116" t="str">
        <f t="shared" ca="1" si="20"/>
        <v/>
      </c>
      <c r="AG53" s="81">
        <f t="shared" si="21"/>
        <v>4</v>
      </c>
      <c r="AH53" s="116">
        <f t="shared" ca="1" si="22"/>
        <v>4</v>
      </c>
      <c r="AI53" s="81" t="str">
        <f t="shared" si="23"/>
        <v/>
      </c>
      <c r="AJ53" s="116" t="str">
        <f t="shared" ca="1" si="24"/>
        <v/>
      </c>
      <c r="AK53" s="14"/>
      <c r="AL53" s="98">
        <v>44</v>
      </c>
      <c r="AM53" s="98">
        <v>0</v>
      </c>
    </row>
    <row r="54" spans="1:39" ht="15.75" x14ac:dyDescent="0.25">
      <c r="A54" s="79" t="str">
        <f>IF(ISBLANK('GROSS Scores &amp; Skins'!A54),"",'GROSS Scores &amp; Skins'!A54)</f>
        <v>Mendoza, Jose</v>
      </c>
      <c r="B54" s="79" t="str">
        <f>IF(ISBLANK('GROSS Scores &amp; Skins'!B54),"",'GROSS Scores &amp; Skins'!B54)</f>
        <v>B</v>
      </c>
      <c r="C54" s="80">
        <f>IF(ISBLANK('GROSS Scores &amp; Skins'!D54),"",'GROSS Scores &amp; Skins'!D54)</f>
        <v>12</v>
      </c>
      <c r="D54" s="15" t="str">
        <f>IF('GROSS Scores &amp; Skins'!E54&gt;0, 'GROSS Scores &amp; Skins'!E54-(IF(D$9&lt;=$C54, 1,0)+IF(D$9+18&lt;=$C54,1,0)),"")</f>
        <v/>
      </c>
      <c r="E54" s="15" t="str">
        <f>IF('GROSS Scores &amp; Skins'!F54&gt;0, 'GROSS Scores &amp; Skins'!F54-(IF(E$9&lt;=$C54, 1,0)+IF(E$9+18&lt;=$C54,1,0)),"")</f>
        <v/>
      </c>
      <c r="F54" s="15" t="str">
        <f>IF('GROSS Scores &amp; Skins'!G54&gt;0, 'GROSS Scores &amp; Skins'!G54-(IF(F$9&lt;=$C54, 1,0)+IF(F$9+18&lt;=$C54,1,0)),"")</f>
        <v/>
      </c>
      <c r="G54" s="15" t="str">
        <f>IF('GROSS Scores &amp; Skins'!H54&gt;0, 'GROSS Scores &amp; Skins'!H54-(IF(G$9&lt;=$C54, 1,0)+IF(G$9+18&lt;=$C54,1,0)),"")</f>
        <v/>
      </c>
      <c r="H54" s="15" t="str">
        <f>IF('GROSS Scores &amp; Skins'!I54&gt;0, 'GROSS Scores &amp; Skins'!I54-(IF(H$9&lt;=$C54, 1,0)+IF(H$9+18&lt;=$C54,1,0)),"")</f>
        <v/>
      </c>
      <c r="I54" s="15" t="str">
        <f>IF('GROSS Scores &amp; Skins'!J54&gt;0, 'GROSS Scores &amp; Skins'!J54-(IF(I$9&lt;=$C54, 1,0)+IF(I$9+18&lt;=$C54,1,0)),"")</f>
        <v/>
      </c>
      <c r="J54" s="15" t="str">
        <f>IF('GROSS Scores &amp; Skins'!K54&gt;0, 'GROSS Scores &amp; Skins'!K54-(IF(J$9&lt;=$C54, 1,0)+IF(J$9+18&lt;=$C54,1,0)),"")</f>
        <v/>
      </c>
      <c r="K54" s="15" t="str">
        <f>IF('GROSS Scores &amp; Skins'!L54&gt;0, 'GROSS Scores &amp; Skins'!L54-(IF(K$9&lt;=$C54, 1,0)+IF(K$9+18&lt;=$C54,1,0)),"")</f>
        <v/>
      </c>
      <c r="L54" s="15" t="str">
        <f>IF('GROSS Scores &amp; Skins'!M54&gt;0, 'GROSS Scores &amp; Skins'!M54-(IF(L$9&lt;=$C54, 1,0)+IF(L$9+18&lt;=$C54,1,0)),"")</f>
        <v/>
      </c>
      <c r="M54" s="19" t="str">
        <f t="shared" si="10"/>
        <v/>
      </c>
      <c r="N54" s="15" t="str">
        <f>IF('GROSS Scores &amp; Skins'!O54&gt;0, 'GROSS Scores &amp; Skins'!O54-(IF(N$9&lt;=$C54, 1,0)+IF(N$9+18&lt;=$C54,1,0)),"")</f>
        <v/>
      </c>
      <c r="O54" s="15" t="str">
        <f>IF('GROSS Scores &amp; Skins'!P54&gt;0, 'GROSS Scores &amp; Skins'!P54-(IF(O$9&lt;=$C54, 1,0)+IF(O$9+18&lt;=$C54,1,0)),"")</f>
        <v/>
      </c>
      <c r="P54" s="15" t="str">
        <f>IF('GROSS Scores &amp; Skins'!Q54&gt;0, 'GROSS Scores &amp; Skins'!Q54-(IF(P$9&lt;=$C54, 1,0)+IF(P$9+18&lt;=$C54,1,0)),"")</f>
        <v/>
      </c>
      <c r="Q54" s="15" t="str">
        <f>IF('GROSS Scores &amp; Skins'!R54&gt;0, 'GROSS Scores &amp; Skins'!R54-(IF(Q$9&lt;=$C54, 1,0)+IF(Q$9+18&lt;=$C54,1,0)),"")</f>
        <v/>
      </c>
      <c r="R54" s="15" t="str">
        <f>IF('GROSS Scores &amp; Skins'!S54&gt;0, 'GROSS Scores &amp; Skins'!S54-(IF(R$9&lt;=$C54, 1,0)+IF(R$9+18&lt;=$C54,1,0)),"")</f>
        <v/>
      </c>
      <c r="S54" s="15" t="str">
        <f>IF('GROSS Scores &amp; Skins'!T54&gt;0, 'GROSS Scores &amp; Skins'!T54-(IF(S$9&lt;=$C54, 1,0)+IF(S$9+18&lt;=$C54,1,0)),"")</f>
        <v/>
      </c>
      <c r="T54" s="15" t="str">
        <f>IF('GROSS Scores &amp; Skins'!U54&gt;0, 'GROSS Scores &amp; Skins'!U54-(IF(T$9&lt;=$C54, 1,0)+IF(T$9+18&lt;=$C54,1,0)),"")</f>
        <v/>
      </c>
      <c r="U54" s="15" t="str">
        <f>IF('GROSS Scores &amp; Skins'!V54&gt;0, 'GROSS Scores &amp; Skins'!V54-(IF(U$9&lt;=$C54, 1,0)+IF(U$9+18&lt;=$C54,1,0)),"")</f>
        <v/>
      </c>
      <c r="V54" s="15" t="str">
        <f>IF('GROSS Scores &amp; Skins'!W54&gt;0, 'GROSS Scores &amp; Skins'!W54-(IF(V$9&lt;=$C54, 1,0)+IF(V$9+18&lt;=$C54,1,0)),"")</f>
        <v/>
      </c>
      <c r="W54" s="19" t="str">
        <f t="shared" si="11"/>
        <v/>
      </c>
      <c r="X54" s="19" t="str">
        <f>IF(ISNUMBER('GROSS Scores &amp; Skins'!Y54),'GROSS Scores &amp; Skins'!Y54,"")</f>
        <v/>
      </c>
      <c r="Y54" s="20" t="str">
        <f t="shared" si="12"/>
        <v/>
      </c>
      <c r="Z54" s="24">
        <f t="shared" si="18"/>
        <v>0</v>
      </c>
      <c r="AA54" s="117" t="str">
        <f t="shared" si="19"/>
        <v/>
      </c>
      <c r="AB54" s="28" t="str">
        <f t="shared" si="13"/>
        <v/>
      </c>
      <c r="AC54" s="28" t="str">
        <f t="shared" si="14"/>
        <v/>
      </c>
      <c r="AD54" s="28" t="str">
        <f t="shared" si="15"/>
        <v/>
      </c>
      <c r="AE54" s="81" t="str">
        <f t="shared" si="17"/>
        <v/>
      </c>
      <c r="AF54" s="116" t="str">
        <f t="shared" ca="1" si="20"/>
        <v/>
      </c>
      <c r="AG54" s="81" t="str">
        <f t="shared" si="21"/>
        <v/>
      </c>
      <c r="AH54" s="116" t="str">
        <f t="shared" ca="1" si="22"/>
        <v/>
      </c>
      <c r="AI54" s="81" t="str">
        <f t="shared" si="23"/>
        <v/>
      </c>
      <c r="AJ54" s="116" t="str">
        <f t="shared" ca="1" si="24"/>
        <v/>
      </c>
      <c r="AK54" s="14"/>
      <c r="AL54" s="98">
        <v>45</v>
      </c>
      <c r="AM54" s="98">
        <v>0</v>
      </c>
    </row>
    <row r="55" spans="1:39" ht="15.75" x14ac:dyDescent="0.25">
      <c r="A55" s="79" t="str">
        <f>IF(ISBLANK('GROSS Scores &amp; Skins'!A55),"",'GROSS Scores &amp; Skins'!A55)</f>
        <v/>
      </c>
      <c r="B55" s="79" t="str">
        <f>IF(ISBLANK('GROSS Scores &amp; Skins'!B55),"",'GROSS Scores &amp; Skins'!B55)</f>
        <v/>
      </c>
      <c r="C55" s="80" t="str">
        <f>IF(ISBLANK('GROSS Scores &amp; Skins'!D55),"",'GROSS Scores &amp; Skins'!D55)</f>
        <v/>
      </c>
      <c r="D55" s="15" t="str">
        <f>IF('GROSS Scores &amp; Skins'!E55&gt;0, 'GROSS Scores &amp; Skins'!E55-(IF(D$9&lt;=$C55, 1,0)+IF(D$9+18&lt;=$C55,1,0)),"")</f>
        <v/>
      </c>
      <c r="E55" s="15" t="str">
        <f>IF('GROSS Scores &amp; Skins'!F55&gt;0, 'GROSS Scores &amp; Skins'!F55-(IF(E$9&lt;=$C55, 1,0)+IF(E$9+18&lt;=$C55,1,0)),"")</f>
        <v/>
      </c>
      <c r="F55" s="15" t="str">
        <f>IF('GROSS Scores &amp; Skins'!G55&gt;0, 'GROSS Scores &amp; Skins'!G55-(IF(F$9&lt;=$C55, 1,0)+IF(F$9+18&lt;=$C55,1,0)),"")</f>
        <v/>
      </c>
      <c r="G55" s="15" t="str">
        <f>IF('GROSS Scores &amp; Skins'!H55&gt;0, 'GROSS Scores &amp; Skins'!H55-(IF(G$9&lt;=$C55, 1,0)+IF(G$9+18&lt;=$C55,1,0)),"")</f>
        <v/>
      </c>
      <c r="H55" s="15" t="str">
        <f>IF('GROSS Scores &amp; Skins'!I55&gt;0, 'GROSS Scores &amp; Skins'!I55-(IF(H$9&lt;=$C55, 1,0)+IF(H$9+18&lt;=$C55,1,0)),"")</f>
        <v/>
      </c>
      <c r="I55" s="15" t="str">
        <f>IF('GROSS Scores &amp; Skins'!J55&gt;0, 'GROSS Scores &amp; Skins'!J55-(IF(I$9&lt;=$C55, 1,0)+IF(I$9+18&lt;=$C55,1,0)),"")</f>
        <v/>
      </c>
      <c r="J55" s="15" t="str">
        <f>IF('GROSS Scores &amp; Skins'!K55&gt;0, 'GROSS Scores &amp; Skins'!K55-(IF(J$9&lt;=$C55, 1,0)+IF(J$9+18&lt;=$C55,1,0)),"")</f>
        <v/>
      </c>
      <c r="K55" s="15" t="str">
        <f>IF('GROSS Scores &amp; Skins'!L55&gt;0, 'GROSS Scores &amp; Skins'!L55-(IF(K$9&lt;=$C55, 1,0)+IF(K$9+18&lt;=$C55,1,0)),"")</f>
        <v/>
      </c>
      <c r="L55" s="15" t="str">
        <f>IF('GROSS Scores &amp; Skins'!M55&gt;0, 'GROSS Scores &amp; Skins'!M55-(IF(L$9&lt;=$C55, 1,0)+IF(L$9+18&lt;=$C55,1,0)),"")</f>
        <v/>
      </c>
      <c r="M55" s="19" t="str">
        <f t="shared" si="10"/>
        <v/>
      </c>
      <c r="N55" s="15" t="str">
        <f>IF('GROSS Scores &amp; Skins'!O55&gt;0, 'GROSS Scores &amp; Skins'!O55-(IF(N$9&lt;=$C55, 1,0)+IF(N$9+18&lt;=$C55,1,0)),"")</f>
        <v/>
      </c>
      <c r="O55" s="15" t="str">
        <f>IF('GROSS Scores &amp; Skins'!P55&gt;0, 'GROSS Scores &amp; Skins'!P55-(IF(O$9&lt;=$C55, 1,0)+IF(O$9+18&lt;=$C55,1,0)),"")</f>
        <v/>
      </c>
      <c r="P55" s="15" t="str">
        <f>IF('GROSS Scores &amp; Skins'!Q55&gt;0, 'GROSS Scores &amp; Skins'!Q55-(IF(P$9&lt;=$C55, 1,0)+IF(P$9+18&lt;=$C55,1,0)),"")</f>
        <v/>
      </c>
      <c r="Q55" s="15" t="str">
        <f>IF('GROSS Scores &amp; Skins'!R55&gt;0, 'GROSS Scores &amp; Skins'!R55-(IF(Q$9&lt;=$C55, 1,0)+IF(Q$9+18&lt;=$C55,1,0)),"")</f>
        <v/>
      </c>
      <c r="R55" s="15" t="str">
        <f>IF('GROSS Scores &amp; Skins'!S55&gt;0, 'GROSS Scores &amp; Skins'!S55-(IF(R$9&lt;=$C55, 1,0)+IF(R$9+18&lt;=$C55,1,0)),"")</f>
        <v/>
      </c>
      <c r="S55" s="15" t="str">
        <f>IF('GROSS Scores &amp; Skins'!T55&gt;0, 'GROSS Scores &amp; Skins'!T55-(IF(S$9&lt;=$C55, 1,0)+IF(S$9+18&lt;=$C55,1,0)),"")</f>
        <v/>
      </c>
      <c r="T55" s="15" t="str">
        <f>IF('GROSS Scores &amp; Skins'!U55&gt;0, 'GROSS Scores &amp; Skins'!U55-(IF(T$9&lt;=$C55, 1,0)+IF(T$9+18&lt;=$C55,1,0)),"")</f>
        <v/>
      </c>
      <c r="U55" s="15" t="str">
        <f>IF('GROSS Scores &amp; Skins'!V55&gt;0, 'GROSS Scores &amp; Skins'!V55-(IF(U$9&lt;=$C55, 1,0)+IF(U$9+18&lt;=$C55,1,0)),"")</f>
        <v/>
      </c>
      <c r="V55" s="15" t="str">
        <f>IF('GROSS Scores &amp; Skins'!W55&gt;0, 'GROSS Scores &amp; Skins'!W55-(IF(V$9&lt;=$C55, 1,0)+IF(V$9+18&lt;=$C55,1,0)),"")</f>
        <v/>
      </c>
      <c r="W55" s="19" t="str">
        <f t="shared" si="11"/>
        <v/>
      </c>
      <c r="X55" s="19" t="str">
        <f>IF(ISNUMBER('GROSS Scores &amp; Skins'!Y55),'GROSS Scores &amp; Skins'!Y55,"")</f>
        <v/>
      </c>
      <c r="Y55" s="20" t="str">
        <f t="shared" si="12"/>
        <v/>
      </c>
      <c r="Z55" s="24">
        <f t="shared" si="18"/>
        <v>0</v>
      </c>
      <c r="AA55" s="117" t="str">
        <f t="shared" si="19"/>
        <v/>
      </c>
      <c r="AB55" s="28" t="str">
        <f t="shared" si="13"/>
        <v/>
      </c>
      <c r="AC55" s="28" t="str">
        <f t="shared" si="14"/>
        <v/>
      </c>
      <c r="AD55" s="28" t="str">
        <f t="shared" si="15"/>
        <v/>
      </c>
      <c r="AE55" s="81" t="str">
        <f t="shared" si="17"/>
        <v/>
      </c>
      <c r="AF55" s="116" t="str">
        <f t="shared" ca="1" si="20"/>
        <v/>
      </c>
      <c r="AG55" s="81" t="str">
        <f t="shared" si="21"/>
        <v/>
      </c>
      <c r="AH55" s="116" t="str">
        <f t="shared" ca="1" si="22"/>
        <v/>
      </c>
      <c r="AI55" s="81" t="str">
        <f t="shared" si="23"/>
        <v/>
      </c>
      <c r="AJ55" s="116" t="str">
        <f t="shared" ca="1" si="24"/>
        <v/>
      </c>
      <c r="AK55" s="14"/>
      <c r="AL55" s="98">
        <v>46</v>
      </c>
      <c r="AM55" s="98">
        <v>0</v>
      </c>
    </row>
    <row r="56" spans="1:39" ht="15.75" x14ac:dyDescent="0.25">
      <c r="A56" s="79" t="str">
        <f>IF(ISBLANK('GROSS Scores &amp; Skins'!A56),"",'GROSS Scores &amp; Skins'!A56)</f>
        <v>Podkopacz, Jerry</v>
      </c>
      <c r="B56" s="79" t="str">
        <f>IF(ISBLANK('GROSS Scores &amp; Skins'!B56),"",'GROSS Scores &amp; Skins'!B56)</f>
        <v>B</v>
      </c>
      <c r="C56" s="80">
        <f>IF(ISBLANK('GROSS Scores &amp; Skins'!D56),"",'GROSS Scores &amp; Skins'!D56)</f>
        <v>15</v>
      </c>
      <c r="D56" s="15" t="str">
        <f>IF('GROSS Scores &amp; Skins'!E56&gt;0, 'GROSS Scores &amp; Skins'!E56-(IF(D$9&lt;=$C56, 1,0)+IF(D$9+18&lt;=$C56,1,0)),"")</f>
        <v/>
      </c>
      <c r="E56" s="15" t="str">
        <f>IF('GROSS Scores &amp; Skins'!F56&gt;0, 'GROSS Scores &amp; Skins'!F56-(IF(E$9&lt;=$C56, 1,0)+IF(E$9+18&lt;=$C56,1,0)),"")</f>
        <v/>
      </c>
      <c r="F56" s="15" t="str">
        <f>IF('GROSS Scores &amp; Skins'!G56&gt;0, 'GROSS Scores &amp; Skins'!G56-(IF(F$9&lt;=$C56, 1,0)+IF(F$9+18&lt;=$C56,1,0)),"")</f>
        <v/>
      </c>
      <c r="G56" s="15" t="str">
        <f>IF('GROSS Scores &amp; Skins'!H56&gt;0, 'GROSS Scores &amp; Skins'!H56-(IF(G$9&lt;=$C56, 1,0)+IF(G$9+18&lt;=$C56,1,0)),"")</f>
        <v/>
      </c>
      <c r="H56" s="15" t="str">
        <f>IF('GROSS Scores &amp; Skins'!I56&gt;0, 'GROSS Scores &amp; Skins'!I56-(IF(H$9&lt;=$C56, 1,0)+IF(H$9+18&lt;=$C56,1,0)),"")</f>
        <v/>
      </c>
      <c r="I56" s="15" t="str">
        <f>IF('GROSS Scores &amp; Skins'!J56&gt;0, 'GROSS Scores &amp; Skins'!J56-(IF(I$9&lt;=$C56, 1,0)+IF(I$9+18&lt;=$C56,1,0)),"")</f>
        <v/>
      </c>
      <c r="J56" s="15" t="str">
        <f>IF('GROSS Scores &amp; Skins'!K56&gt;0, 'GROSS Scores &amp; Skins'!K56-(IF(J$9&lt;=$C56, 1,0)+IF(J$9+18&lt;=$C56,1,0)),"")</f>
        <v/>
      </c>
      <c r="K56" s="15" t="str">
        <f>IF('GROSS Scores &amp; Skins'!L56&gt;0, 'GROSS Scores &amp; Skins'!L56-(IF(K$9&lt;=$C56, 1,0)+IF(K$9+18&lt;=$C56,1,0)),"")</f>
        <v/>
      </c>
      <c r="L56" s="15" t="str">
        <f>IF('GROSS Scores &amp; Skins'!M56&gt;0, 'GROSS Scores &amp; Skins'!M56-(IF(L$9&lt;=$C56, 1,0)+IF(L$9+18&lt;=$C56,1,0)),"")</f>
        <v/>
      </c>
      <c r="M56" s="19" t="str">
        <f t="shared" si="10"/>
        <v/>
      </c>
      <c r="N56" s="15" t="str">
        <f>IF('GROSS Scores &amp; Skins'!O56&gt;0, 'GROSS Scores &amp; Skins'!O56-(IF(N$9&lt;=$C56, 1,0)+IF(N$9+18&lt;=$C56,1,0)),"")</f>
        <v/>
      </c>
      <c r="O56" s="15" t="str">
        <f>IF('GROSS Scores &amp; Skins'!P56&gt;0, 'GROSS Scores &amp; Skins'!P56-(IF(O$9&lt;=$C56, 1,0)+IF(O$9+18&lt;=$C56,1,0)),"")</f>
        <v/>
      </c>
      <c r="P56" s="15" t="str">
        <f>IF('GROSS Scores &amp; Skins'!Q56&gt;0, 'GROSS Scores &amp; Skins'!Q56-(IF(P$9&lt;=$C56, 1,0)+IF(P$9+18&lt;=$C56,1,0)),"")</f>
        <v/>
      </c>
      <c r="Q56" s="15" t="str">
        <f>IF('GROSS Scores &amp; Skins'!R56&gt;0, 'GROSS Scores &amp; Skins'!R56-(IF(Q$9&lt;=$C56, 1,0)+IF(Q$9+18&lt;=$C56,1,0)),"")</f>
        <v/>
      </c>
      <c r="R56" s="15" t="str">
        <f>IF('GROSS Scores &amp; Skins'!S56&gt;0, 'GROSS Scores &amp; Skins'!S56-(IF(R$9&lt;=$C56, 1,0)+IF(R$9+18&lt;=$C56,1,0)),"")</f>
        <v/>
      </c>
      <c r="S56" s="15" t="str">
        <f>IF('GROSS Scores &amp; Skins'!T56&gt;0, 'GROSS Scores &amp; Skins'!T56-(IF(S$9&lt;=$C56, 1,0)+IF(S$9+18&lt;=$C56,1,0)),"")</f>
        <v/>
      </c>
      <c r="T56" s="15" t="str">
        <f>IF('GROSS Scores &amp; Skins'!U56&gt;0, 'GROSS Scores &amp; Skins'!U56-(IF(T$9&lt;=$C56, 1,0)+IF(T$9+18&lt;=$C56,1,0)),"")</f>
        <v/>
      </c>
      <c r="U56" s="15" t="str">
        <f>IF('GROSS Scores &amp; Skins'!V56&gt;0, 'GROSS Scores &amp; Skins'!V56-(IF(U$9&lt;=$C56, 1,0)+IF(U$9+18&lt;=$C56,1,0)),"")</f>
        <v/>
      </c>
      <c r="V56" s="15" t="str">
        <f>IF('GROSS Scores &amp; Skins'!W56&gt;0, 'GROSS Scores &amp; Skins'!W56-(IF(V$9&lt;=$C56, 1,0)+IF(V$9+18&lt;=$C56,1,0)),"")</f>
        <v/>
      </c>
      <c r="W56" s="19" t="str">
        <f t="shared" si="11"/>
        <v/>
      </c>
      <c r="X56" s="19" t="str">
        <f>IF(ISNUMBER('GROSS Scores &amp; Skins'!Y56),'GROSS Scores &amp; Skins'!Y56,"")</f>
        <v/>
      </c>
      <c r="Y56" s="20" t="str">
        <f t="shared" si="12"/>
        <v/>
      </c>
      <c r="Z56" s="24">
        <f t="shared" si="18"/>
        <v>0</v>
      </c>
      <c r="AA56" s="117" t="str">
        <f t="shared" si="19"/>
        <v/>
      </c>
      <c r="AB56" s="28" t="str">
        <f t="shared" si="13"/>
        <v/>
      </c>
      <c r="AC56" s="28" t="str">
        <f t="shared" si="14"/>
        <v/>
      </c>
      <c r="AD56" s="28" t="str">
        <f t="shared" si="15"/>
        <v/>
      </c>
      <c r="AE56" s="81" t="str">
        <f t="shared" si="17"/>
        <v/>
      </c>
      <c r="AF56" s="116" t="str">
        <f t="shared" ca="1" si="20"/>
        <v/>
      </c>
      <c r="AG56" s="81" t="str">
        <f t="shared" si="21"/>
        <v/>
      </c>
      <c r="AH56" s="116" t="str">
        <f t="shared" ca="1" si="22"/>
        <v/>
      </c>
      <c r="AI56" s="81" t="str">
        <f t="shared" si="23"/>
        <v/>
      </c>
      <c r="AJ56" s="116" t="str">
        <f t="shared" ca="1" si="24"/>
        <v/>
      </c>
      <c r="AK56" s="14"/>
      <c r="AL56" s="98">
        <v>47</v>
      </c>
      <c r="AM56" s="98">
        <v>0</v>
      </c>
    </row>
    <row r="57" spans="1:39" ht="15.75" x14ac:dyDescent="0.25">
      <c r="A57" s="79" t="str">
        <f>IF(ISBLANK('GROSS Scores &amp; Skins'!A57),"",'GROSS Scores &amp; Skins'!A57)</f>
        <v>Reese, Kyle</v>
      </c>
      <c r="B57" s="79" t="str">
        <f>IF(ISBLANK('GROSS Scores &amp; Skins'!B57),"",'GROSS Scores &amp; Skins'!B57)</f>
        <v>B</v>
      </c>
      <c r="C57" s="80">
        <f>IF(ISBLANK('GROSS Scores &amp; Skins'!D57),"",'GROSS Scores &amp; Skins'!D57)</f>
        <v>7</v>
      </c>
      <c r="D57" s="15">
        <f>IF('GROSS Scores &amp; Skins'!E57&gt;0, 'GROSS Scores &amp; Skins'!E57-(IF(D$9&lt;=$C57, 1,0)+IF(D$9+18&lt;=$C57,1,0)),"")</f>
        <v>3</v>
      </c>
      <c r="E57" s="15">
        <f>IF('GROSS Scores &amp; Skins'!F57&gt;0, 'GROSS Scores &amp; Skins'!F57-(IF(E$9&lt;=$C57, 1,0)+IF(E$9+18&lt;=$C57,1,0)),"")</f>
        <v>6</v>
      </c>
      <c r="F57" s="15">
        <f>IF('GROSS Scores &amp; Skins'!G57&gt;0, 'GROSS Scores &amp; Skins'!G57-(IF(F$9&lt;=$C57, 1,0)+IF(F$9+18&lt;=$C57,1,0)),"")</f>
        <v>4</v>
      </c>
      <c r="G57" s="15">
        <f>IF('GROSS Scores &amp; Skins'!H57&gt;0, 'GROSS Scores &amp; Skins'!H57-(IF(G$9&lt;=$C57, 1,0)+IF(G$9+18&lt;=$C57,1,0)),"")</f>
        <v>3</v>
      </c>
      <c r="H57" s="15">
        <f>IF('GROSS Scores &amp; Skins'!I57&gt;0, 'GROSS Scores &amp; Skins'!I57-(IF(H$9&lt;=$C57, 1,0)+IF(H$9+18&lt;=$C57,1,0)),"")</f>
        <v>3</v>
      </c>
      <c r="I57" s="15">
        <f>IF('GROSS Scores &amp; Skins'!J57&gt;0, 'GROSS Scores &amp; Skins'!J57-(IF(I$9&lt;=$C57, 1,0)+IF(I$9+18&lt;=$C57,1,0)),"")</f>
        <v>7</v>
      </c>
      <c r="J57" s="15">
        <f>IF('GROSS Scores &amp; Skins'!K57&gt;0, 'GROSS Scores &amp; Skins'!K57-(IF(J$9&lt;=$C57, 1,0)+IF(J$9+18&lt;=$C57,1,0)),"")</f>
        <v>4</v>
      </c>
      <c r="K57" s="15">
        <f>IF('GROSS Scores &amp; Skins'!L57&gt;0, 'GROSS Scores &amp; Skins'!L57-(IF(K$9&lt;=$C57, 1,0)+IF(K$9+18&lt;=$C57,1,0)),"")</f>
        <v>3</v>
      </c>
      <c r="L57" s="15">
        <f>IF('GROSS Scores &amp; Skins'!M57&gt;0, 'GROSS Scores &amp; Skins'!M57-(IF(L$9&lt;=$C57, 1,0)+IF(L$9+18&lt;=$C57,1,0)),"")</f>
        <v>4</v>
      </c>
      <c r="M57" s="19">
        <f t="shared" si="10"/>
        <v>37</v>
      </c>
      <c r="N57" s="15">
        <f>IF('GROSS Scores &amp; Skins'!O57&gt;0, 'GROSS Scores &amp; Skins'!O57-(IF(N$9&lt;=$C57, 1,0)+IF(N$9+18&lt;=$C57,1,0)),"")</f>
        <v>4</v>
      </c>
      <c r="O57" s="15">
        <f>IF('GROSS Scores &amp; Skins'!P57&gt;0, 'GROSS Scores &amp; Skins'!P57-(IF(O$9&lt;=$C57, 1,0)+IF(O$9+18&lt;=$C57,1,0)),"")</f>
        <v>5</v>
      </c>
      <c r="P57" s="15">
        <f>IF('GROSS Scores &amp; Skins'!Q57&gt;0, 'GROSS Scores &amp; Skins'!Q57-(IF(P$9&lt;=$C57, 1,0)+IF(P$9+18&lt;=$C57,1,0)),"")</f>
        <v>3</v>
      </c>
      <c r="Q57" s="15">
        <f>IF('GROSS Scores &amp; Skins'!R57&gt;0, 'GROSS Scores &amp; Skins'!R57-(IF(Q$9&lt;=$C57, 1,0)+IF(Q$9+18&lt;=$C57,1,0)),"")</f>
        <v>5</v>
      </c>
      <c r="R57" s="15">
        <f>IF('GROSS Scores &amp; Skins'!S57&gt;0, 'GROSS Scores &amp; Skins'!S57-(IF(R$9&lt;=$C57, 1,0)+IF(R$9+18&lt;=$C57,1,0)),"")</f>
        <v>3</v>
      </c>
      <c r="S57" s="15">
        <f>IF('GROSS Scores &amp; Skins'!T57&gt;0, 'GROSS Scores &amp; Skins'!T57-(IF(S$9&lt;=$C57, 1,0)+IF(S$9+18&lt;=$C57,1,0)),"")</f>
        <v>3</v>
      </c>
      <c r="T57" s="15">
        <f>IF('GROSS Scores &amp; Skins'!U57&gt;0, 'GROSS Scores &amp; Skins'!U57-(IF(T$9&lt;=$C57, 1,0)+IF(T$9+18&lt;=$C57,1,0)),"")</f>
        <v>7</v>
      </c>
      <c r="U57" s="15">
        <f>IF('GROSS Scores &amp; Skins'!V57&gt;0, 'GROSS Scores &amp; Skins'!V57-(IF(U$9&lt;=$C57, 1,0)+IF(U$9+18&lt;=$C57,1,0)),"")</f>
        <v>3</v>
      </c>
      <c r="V57" s="15">
        <f>IF('GROSS Scores &amp; Skins'!W57&gt;0, 'GROSS Scores &amp; Skins'!W57-(IF(V$9&lt;=$C57, 1,0)+IF(V$9+18&lt;=$C57,1,0)),"")</f>
        <v>4</v>
      </c>
      <c r="W57" s="19">
        <f t="shared" si="11"/>
        <v>37</v>
      </c>
      <c r="X57" s="19">
        <f>IF(ISNUMBER('GROSS Scores &amp; Skins'!Y57),'GROSS Scores &amp; Skins'!Y57,"")</f>
        <v>81</v>
      </c>
      <c r="Y57" s="20">
        <f t="shared" si="12"/>
        <v>74</v>
      </c>
      <c r="Z57" s="24">
        <f t="shared" si="18"/>
        <v>0</v>
      </c>
      <c r="AA57" s="117" t="str">
        <f t="shared" si="19"/>
        <v/>
      </c>
      <c r="AB57" s="28" t="str">
        <f t="shared" si="13"/>
        <v/>
      </c>
      <c r="AC57" s="28">
        <f t="shared" si="14"/>
        <v>74</v>
      </c>
      <c r="AD57" s="28" t="str">
        <f t="shared" si="15"/>
        <v/>
      </c>
      <c r="AE57" s="81" t="str">
        <f t="shared" si="17"/>
        <v/>
      </c>
      <c r="AF57" s="116" t="str">
        <f t="shared" ca="1" si="20"/>
        <v/>
      </c>
      <c r="AG57" s="81">
        <f t="shared" si="21"/>
        <v>2</v>
      </c>
      <c r="AH57" s="116">
        <f t="shared" ca="1" si="22"/>
        <v>12.5</v>
      </c>
      <c r="AI57" s="81" t="str">
        <f t="shared" si="23"/>
        <v/>
      </c>
      <c r="AJ57" s="116" t="str">
        <f t="shared" ca="1" si="24"/>
        <v/>
      </c>
      <c r="AK57" s="14"/>
      <c r="AL57" s="99"/>
      <c r="AM57" s="99"/>
    </row>
    <row r="58" spans="1:39" ht="15.75" x14ac:dyDescent="0.25">
      <c r="A58" s="79" t="str">
        <f>IF(ISBLANK('GROSS Scores &amp; Skins'!A58),"",'GROSS Scores &amp; Skins'!A58)</f>
        <v>Scanlon, Greg</v>
      </c>
      <c r="B58" s="79" t="str">
        <f>IF(ISBLANK('GROSS Scores &amp; Skins'!B58),"",'GROSS Scores &amp; Skins'!B58)</f>
        <v>B</v>
      </c>
      <c r="C58" s="80">
        <f>IF(ISBLANK('GROSS Scores &amp; Skins'!D58),"",'GROSS Scores &amp; Skins'!D58)</f>
        <v>14</v>
      </c>
      <c r="D58" s="15" t="str">
        <f>IF('GROSS Scores &amp; Skins'!E58&gt;0, 'GROSS Scores &amp; Skins'!E58-(IF(D$9&lt;=$C58, 1,0)+IF(D$9+18&lt;=$C58,1,0)),"")</f>
        <v/>
      </c>
      <c r="E58" s="15" t="str">
        <f>IF('GROSS Scores &amp; Skins'!F58&gt;0, 'GROSS Scores &amp; Skins'!F58-(IF(E$9&lt;=$C58, 1,0)+IF(E$9+18&lt;=$C58,1,0)),"")</f>
        <v/>
      </c>
      <c r="F58" s="15" t="str">
        <f>IF('GROSS Scores &amp; Skins'!G58&gt;0, 'GROSS Scores &amp; Skins'!G58-(IF(F$9&lt;=$C58, 1,0)+IF(F$9+18&lt;=$C58,1,0)),"")</f>
        <v/>
      </c>
      <c r="G58" s="15" t="str">
        <f>IF('GROSS Scores &amp; Skins'!H58&gt;0, 'GROSS Scores &amp; Skins'!H58-(IF(G$9&lt;=$C58, 1,0)+IF(G$9+18&lt;=$C58,1,0)),"")</f>
        <v/>
      </c>
      <c r="H58" s="15" t="str">
        <f>IF('GROSS Scores &amp; Skins'!I58&gt;0, 'GROSS Scores &amp; Skins'!I58-(IF(H$9&lt;=$C58, 1,0)+IF(H$9+18&lt;=$C58,1,0)),"")</f>
        <v/>
      </c>
      <c r="I58" s="15" t="str">
        <f>IF('GROSS Scores &amp; Skins'!J58&gt;0, 'GROSS Scores &amp; Skins'!J58-(IF(I$9&lt;=$C58, 1,0)+IF(I$9+18&lt;=$C58,1,0)),"")</f>
        <v/>
      </c>
      <c r="J58" s="15" t="str">
        <f>IF('GROSS Scores &amp; Skins'!K58&gt;0, 'GROSS Scores &amp; Skins'!K58-(IF(J$9&lt;=$C58, 1,0)+IF(J$9+18&lt;=$C58,1,0)),"")</f>
        <v/>
      </c>
      <c r="K58" s="15" t="str">
        <f>IF('GROSS Scores &amp; Skins'!L58&gt;0, 'GROSS Scores &amp; Skins'!L58-(IF(K$9&lt;=$C58, 1,0)+IF(K$9+18&lt;=$C58,1,0)),"")</f>
        <v/>
      </c>
      <c r="L58" s="15" t="str">
        <f>IF('GROSS Scores &amp; Skins'!M58&gt;0, 'GROSS Scores &amp; Skins'!M58-(IF(L$9&lt;=$C58, 1,0)+IF(L$9+18&lt;=$C58,1,0)),"")</f>
        <v/>
      </c>
      <c r="M58" s="19" t="str">
        <f t="shared" si="10"/>
        <v/>
      </c>
      <c r="N58" s="15" t="str">
        <f>IF('GROSS Scores &amp; Skins'!O58&gt;0, 'GROSS Scores &amp; Skins'!O58-(IF(N$9&lt;=$C58, 1,0)+IF(N$9+18&lt;=$C58,1,0)),"")</f>
        <v/>
      </c>
      <c r="O58" s="15" t="str">
        <f>IF('GROSS Scores &amp; Skins'!P58&gt;0, 'GROSS Scores &amp; Skins'!P58-(IF(O$9&lt;=$C58, 1,0)+IF(O$9+18&lt;=$C58,1,0)),"")</f>
        <v/>
      </c>
      <c r="P58" s="15" t="str">
        <f>IF('GROSS Scores &amp; Skins'!Q58&gt;0, 'GROSS Scores &amp; Skins'!Q58-(IF(P$9&lt;=$C58, 1,0)+IF(P$9+18&lt;=$C58,1,0)),"")</f>
        <v/>
      </c>
      <c r="Q58" s="15" t="str">
        <f>IF('GROSS Scores &amp; Skins'!R58&gt;0, 'GROSS Scores &amp; Skins'!R58-(IF(Q$9&lt;=$C58, 1,0)+IF(Q$9+18&lt;=$C58,1,0)),"")</f>
        <v/>
      </c>
      <c r="R58" s="15" t="str">
        <f>IF('GROSS Scores &amp; Skins'!S58&gt;0, 'GROSS Scores &amp; Skins'!S58-(IF(R$9&lt;=$C58, 1,0)+IF(R$9+18&lt;=$C58,1,0)),"")</f>
        <v/>
      </c>
      <c r="S58" s="15" t="str">
        <f>IF('GROSS Scores &amp; Skins'!T58&gt;0, 'GROSS Scores &amp; Skins'!T58-(IF(S$9&lt;=$C58, 1,0)+IF(S$9+18&lt;=$C58,1,0)),"")</f>
        <v/>
      </c>
      <c r="T58" s="15" t="str">
        <f>IF('GROSS Scores &amp; Skins'!U58&gt;0, 'GROSS Scores &amp; Skins'!U58-(IF(T$9&lt;=$C58, 1,0)+IF(T$9+18&lt;=$C58,1,0)),"")</f>
        <v/>
      </c>
      <c r="U58" s="15" t="str">
        <f>IF('GROSS Scores &amp; Skins'!V58&gt;0, 'GROSS Scores &amp; Skins'!V58-(IF(U$9&lt;=$C58, 1,0)+IF(U$9+18&lt;=$C58,1,0)),"")</f>
        <v/>
      </c>
      <c r="V58" s="15" t="str">
        <f>IF('GROSS Scores &amp; Skins'!W58&gt;0, 'GROSS Scores &amp; Skins'!W58-(IF(V$9&lt;=$C58, 1,0)+IF(V$9+18&lt;=$C58,1,0)),"")</f>
        <v/>
      </c>
      <c r="W58" s="19" t="str">
        <f t="shared" si="11"/>
        <v/>
      </c>
      <c r="X58" s="19" t="str">
        <f>IF(ISNUMBER('GROSS Scores &amp; Skins'!Y58),'GROSS Scores &amp; Skins'!Y58,"")</f>
        <v/>
      </c>
      <c r="Y58" s="20" t="str">
        <f t="shared" si="12"/>
        <v/>
      </c>
      <c r="Z58" s="24">
        <f t="shared" si="18"/>
        <v>0</v>
      </c>
      <c r="AA58" s="117" t="str">
        <f t="shared" si="19"/>
        <v/>
      </c>
      <c r="AB58" s="28" t="str">
        <f t="shared" si="13"/>
        <v/>
      </c>
      <c r="AC58" s="28" t="str">
        <f t="shared" si="14"/>
        <v/>
      </c>
      <c r="AD58" s="28" t="str">
        <f t="shared" si="15"/>
        <v/>
      </c>
      <c r="AE58" s="81" t="str">
        <f t="shared" si="17"/>
        <v/>
      </c>
      <c r="AF58" s="116" t="str">
        <f t="shared" ca="1" si="20"/>
        <v/>
      </c>
      <c r="AG58" s="81" t="str">
        <f t="shared" si="21"/>
        <v/>
      </c>
      <c r="AH58" s="116" t="str">
        <f t="shared" ca="1" si="22"/>
        <v/>
      </c>
      <c r="AI58" s="81" t="str">
        <f t="shared" si="23"/>
        <v/>
      </c>
      <c r="AJ58" s="116" t="str">
        <f t="shared" ca="1" si="24"/>
        <v/>
      </c>
      <c r="AK58" s="14"/>
      <c r="AL58" s="99"/>
      <c r="AM58" s="99"/>
    </row>
    <row r="59" spans="1:39" ht="15.75" x14ac:dyDescent="0.25">
      <c r="A59" s="79" t="str">
        <f>IF(ISBLANK('GROSS Scores &amp; Skins'!A59),"",'GROSS Scores &amp; Skins'!A59)</f>
        <v>Scott, Jeremiah</v>
      </c>
      <c r="B59" s="79" t="str">
        <f>IF(ISBLANK('GROSS Scores &amp; Skins'!B59),"",'GROSS Scores &amp; Skins'!B59)</f>
        <v>B</v>
      </c>
      <c r="C59" s="80">
        <f>IF(ISBLANK('GROSS Scores &amp; Skins'!D59),"",'GROSS Scores &amp; Skins'!D59)</f>
        <v>16</v>
      </c>
      <c r="D59" s="15" t="str">
        <f>IF('GROSS Scores &amp; Skins'!E59&gt;0, 'GROSS Scores &amp; Skins'!E59-(IF(D$9&lt;=$C59, 1,0)+IF(D$9+18&lt;=$C59,1,0)),"")</f>
        <v/>
      </c>
      <c r="E59" s="15" t="str">
        <f>IF('GROSS Scores &amp; Skins'!F59&gt;0, 'GROSS Scores &amp; Skins'!F59-(IF(E$9&lt;=$C59, 1,0)+IF(E$9+18&lt;=$C59,1,0)),"")</f>
        <v/>
      </c>
      <c r="F59" s="15" t="str">
        <f>IF('GROSS Scores &amp; Skins'!G59&gt;0, 'GROSS Scores &amp; Skins'!G59-(IF(F$9&lt;=$C59, 1,0)+IF(F$9+18&lt;=$C59,1,0)),"")</f>
        <v/>
      </c>
      <c r="G59" s="15" t="str">
        <f>IF('GROSS Scores &amp; Skins'!H59&gt;0, 'GROSS Scores &amp; Skins'!H59-(IF(G$9&lt;=$C59, 1,0)+IF(G$9+18&lt;=$C59,1,0)),"")</f>
        <v/>
      </c>
      <c r="H59" s="15" t="str">
        <f>IF('GROSS Scores &amp; Skins'!I59&gt;0, 'GROSS Scores &amp; Skins'!I59-(IF(H$9&lt;=$C59, 1,0)+IF(H$9+18&lt;=$C59,1,0)),"")</f>
        <v/>
      </c>
      <c r="I59" s="15" t="str">
        <f>IF('GROSS Scores &amp; Skins'!J59&gt;0, 'GROSS Scores &amp; Skins'!J59-(IF(I$9&lt;=$C59, 1,0)+IF(I$9+18&lt;=$C59,1,0)),"")</f>
        <v/>
      </c>
      <c r="J59" s="15" t="str">
        <f>IF('GROSS Scores &amp; Skins'!K59&gt;0, 'GROSS Scores &amp; Skins'!K59-(IF(J$9&lt;=$C59, 1,0)+IF(J$9+18&lt;=$C59,1,0)),"")</f>
        <v/>
      </c>
      <c r="K59" s="15" t="str">
        <f>IF('GROSS Scores &amp; Skins'!L59&gt;0, 'GROSS Scores &amp; Skins'!L59-(IF(K$9&lt;=$C59, 1,0)+IF(K$9+18&lt;=$C59,1,0)),"")</f>
        <v/>
      </c>
      <c r="L59" s="15" t="str">
        <f>IF('GROSS Scores &amp; Skins'!M59&gt;0, 'GROSS Scores &amp; Skins'!M59-(IF(L$9&lt;=$C59, 1,0)+IF(L$9+18&lt;=$C59,1,0)),"")</f>
        <v/>
      </c>
      <c r="M59" s="19" t="str">
        <f t="shared" si="10"/>
        <v/>
      </c>
      <c r="N59" s="15" t="str">
        <f>IF('GROSS Scores &amp; Skins'!O59&gt;0, 'GROSS Scores &amp; Skins'!O59-(IF(N$9&lt;=$C59, 1,0)+IF(N$9+18&lt;=$C59,1,0)),"")</f>
        <v/>
      </c>
      <c r="O59" s="15" t="str">
        <f>IF('GROSS Scores &amp; Skins'!P59&gt;0, 'GROSS Scores &amp; Skins'!P59-(IF(O$9&lt;=$C59, 1,0)+IF(O$9+18&lt;=$C59,1,0)),"")</f>
        <v/>
      </c>
      <c r="P59" s="15" t="str">
        <f>IF('GROSS Scores &amp; Skins'!Q59&gt;0, 'GROSS Scores &amp; Skins'!Q59-(IF(P$9&lt;=$C59, 1,0)+IF(P$9+18&lt;=$C59,1,0)),"")</f>
        <v/>
      </c>
      <c r="Q59" s="15" t="str">
        <f>IF('GROSS Scores &amp; Skins'!R59&gt;0, 'GROSS Scores &amp; Skins'!R59-(IF(Q$9&lt;=$C59, 1,0)+IF(Q$9+18&lt;=$C59,1,0)),"")</f>
        <v/>
      </c>
      <c r="R59" s="15" t="str">
        <f>IF('GROSS Scores &amp; Skins'!S59&gt;0, 'GROSS Scores &amp; Skins'!S59-(IF(R$9&lt;=$C59, 1,0)+IF(R$9+18&lt;=$C59,1,0)),"")</f>
        <v/>
      </c>
      <c r="S59" s="15" t="str">
        <f>IF('GROSS Scores &amp; Skins'!T59&gt;0, 'GROSS Scores &amp; Skins'!T59-(IF(S$9&lt;=$C59, 1,0)+IF(S$9+18&lt;=$C59,1,0)),"")</f>
        <v/>
      </c>
      <c r="T59" s="15" t="str">
        <f>IF('GROSS Scores &amp; Skins'!U59&gt;0, 'GROSS Scores &amp; Skins'!U59-(IF(T$9&lt;=$C59, 1,0)+IF(T$9+18&lt;=$C59,1,0)),"")</f>
        <v/>
      </c>
      <c r="U59" s="15" t="str">
        <f>IF('GROSS Scores &amp; Skins'!V59&gt;0, 'GROSS Scores &amp; Skins'!V59-(IF(U$9&lt;=$C59, 1,0)+IF(U$9+18&lt;=$C59,1,0)),"")</f>
        <v/>
      </c>
      <c r="V59" s="15" t="str">
        <f>IF('GROSS Scores &amp; Skins'!W59&gt;0, 'GROSS Scores &amp; Skins'!W59-(IF(V$9&lt;=$C59, 1,0)+IF(V$9+18&lt;=$C59,1,0)),"")</f>
        <v/>
      </c>
      <c r="W59" s="19" t="str">
        <f t="shared" si="11"/>
        <v/>
      </c>
      <c r="X59" s="19" t="str">
        <f>IF(ISNUMBER('GROSS Scores &amp; Skins'!Y59),'GROSS Scores &amp; Skins'!Y59,"")</f>
        <v/>
      </c>
      <c r="Y59" s="20" t="str">
        <f t="shared" si="12"/>
        <v/>
      </c>
      <c r="Z59" s="24">
        <f t="shared" si="18"/>
        <v>0</v>
      </c>
      <c r="AA59" s="117" t="str">
        <f t="shared" si="19"/>
        <v/>
      </c>
      <c r="AB59" s="28" t="str">
        <f t="shared" si="13"/>
        <v/>
      </c>
      <c r="AC59" s="28" t="str">
        <f t="shared" si="14"/>
        <v/>
      </c>
      <c r="AD59" s="28" t="str">
        <f t="shared" si="15"/>
        <v/>
      </c>
      <c r="AE59" s="81" t="str">
        <f t="shared" si="17"/>
        <v/>
      </c>
      <c r="AF59" s="116" t="str">
        <f t="shared" ca="1" si="20"/>
        <v/>
      </c>
      <c r="AG59" s="81" t="str">
        <f t="shared" si="21"/>
        <v/>
      </c>
      <c r="AH59" s="116" t="str">
        <f t="shared" ca="1" si="22"/>
        <v/>
      </c>
      <c r="AI59" s="81" t="str">
        <f t="shared" si="23"/>
        <v/>
      </c>
      <c r="AJ59" s="116" t="str">
        <f t="shared" ca="1" si="24"/>
        <v/>
      </c>
      <c r="AK59" s="14"/>
      <c r="AL59" s="14"/>
      <c r="AM59" s="14"/>
    </row>
    <row r="60" spans="1:39" ht="15.75" x14ac:dyDescent="0.25">
      <c r="A60" s="79" t="str">
        <f>IF(ISBLANK('GROSS Scores &amp; Skins'!A60),"",'GROSS Scores &amp; Skins'!A60)</f>
        <v>Sletten, Tom B</v>
      </c>
      <c r="B60" s="79" t="str">
        <f>IF(ISBLANK('GROSS Scores &amp; Skins'!B60),"",'GROSS Scores &amp; Skins'!B60)</f>
        <v>B</v>
      </c>
      <c r="C60" s="80">
        <f>IF(ISBLANK('GROSS Scores &amp; Skins'!D60),"",'GROSS Scores &amp; Skins'!D60)</f>
        <v>7</v>
      </c>
      <c r="D60" s="15">
        <f>IF('GROSS Scores &amp; Skins'!E60&gt;0, 'GROSS Scores &amp; Skins'!E60-(IF(D$9&lt;=$C60, 1,0)+IF(D$9+18&lt;=$C60,1,0)),"")</f>
        <v>4</v>
      </c>
      <c r="E60" s="15">
        <f>IF('GROSS Scores &amp; Skins'!F60&gt;0, 'GROSS Scores &amp; Skins'!F60-(IF(E$9&lt;=$C60, 1,0)+IF(E$9+18&lt;=$C60,1,0)),"")</f>
        <v>5</v>
      </c>
      <c r="F60" s="15">
        <f>IF('GROSS Scores &amp; Skins'!G60&gt;0, 'GROSS Scores &amp; Skins'!G60-(IF(F$9&lt;=$C60, 1,0)+IF(F$9+18&lt;=$C60,1,0)),"")</f>
        <v>5</v>
      </c>
      <c r="G60" s="15">
        <f>IF('GROSS Scores &amp; Skins'!H60&gt;0, 'GROSS Scores &amp; Skins'!H60-(IF(G$9&lt;=$C60, 1,0)+IF(G$9+18&lt;=$C60,1,0)),"")</f>
        <v>3</v>
      </c>
      <c r="H60" s="15">
        <f>IF('GROSS Scores &amp; Skins'!I60&gt;0, 'GROSS Scores &amp; Skins'!I60-(IF(H$9&lt;=$C60, 1,0)+IF(H$9+18&lt;=$C60,1,0)),"")</f>
        <v>5</v>
      </c>
      <c r="I60" s="15">
        <f>IF('GROSS Scores &amp; Skins'!J60&gt;0, 'GROSS Scores &amp; Skins'!J60-(IF(I$9&lt;=$C60, 1,0)+IF(I$9+18&lt;=$C60,1,0)),"")</f>
        <v>4</v>
      </c>
      <c r="J60" s="15">
        <f>IF('GROSS Scores &amp; Skins'!K60&gt;0, 'GROSS Scores &amp; Skins'!K60-(IF(J$9&lt;=$C60, 1,0)+IF(J$9+18&lt;=$C60,1,0)),"")</f>
        <v>5</v>
      </c>
      <c r="K60" s="15">
        <f>IF('GROSS Scores &amp; Skins'!L60&gt;0, 'GROSS Scores &amp; Skins'!L60-(IF(K$9&lt;=$C60, 1,0)+IF(K$9+18&lt;=$C60,1,0)),"")</f>
        <v>2</v>
      </c>
      <c r="L60" s="15">
        <f>IF('GROSS Scores &amp; Skins'!M60&gt;0, 'GROSS Scores &amp; Skins'!M60-(IF(L$9&lt;=$C60, 1,0)+IF(L$9+18&lt;=$C60,1,0)),"")</f>
        <v>5</v>
      </c>
      <c r="M60" s="19">
        <f t="shared" si="10"/>
        <v>38</v>
      </c>
      <c r="N60" s="15">
        <f>IF('GROSS Scores &amp; Skins'!O60&gt;0, 'GROSS Scores &amp; Skins'!O60-(IF(N$9&lt;=$C60, 1,0)+IF(N$9+18&lt;=$C60,1,0)),"")</f>
        <v>6</v>
      </c>
      <c r="O60" s="15">
        <f>IF('GROSS Scores &amp; Skins'!P60&gt;0, 'GROSS Scores &amp; Skins'!P60-(IF(O$9&lt;=$C60, 1,0)+IF(O$9+18&lt;=$C60,1,0)),"")</f>
        <v>5</v>
      </c>
      <c r="P60" s="15">
        <f>IF('GROSS Scores &amp; Skins'!Q60&gt;0, 'GROSS Scores &amp; Skins'!Q60-(IF(P$9&lt;=$C60, 1,0)+IF(P$9+18&lt;=$C60,1,0)),"")</f>
        <v>4</v>
      </c>
      <c r="Q60" s="15">
        <f>IF('GROSS Scores &amp; Skins'!R60&gt;0, 'GROSS Scores &amp; Skins'!R60-(IF(Q$9&lt;=$C60, 1,0)+IF(Q$9+18&lt;=$C60,1,0)),"")</f>
        <v>5</v>
      </c>
      <c r="R60" s="15">
        <f>IF('GROSS Scores &amp; Skins'!S60&gt;0, 'GROSS Scores &amp; Skins'!S60-(IF(R$9&lt;=$C60, 1,0)+IF(R$9+18&lt;=$C60,1,0)),"")</f>
        <v>8</v>
      </c>
      <c r="S60" s="15">
        <f>IF('GROSS Scores &amp; Skins'!T60&gt;0, 'GROSS Scores &amp; Skins'!T60-(IF(S$9&lt;=$C60, 1,0)+IF(S$9+18&lt;=$C60,1,0)),"")</f>
        <v>4</v>
      </c>
      <c r="T60" s="15">
        <f>IF('GROSS Scores &amp; Skins'!U60&gt;0, 'GROSS Scores &amp; Skins'!U60-(IF(T$9&lt;=$C60, 1,0)+IF(T$9+18&lt;=$C60,1,0)),"")</f>
        <v>6</v>
      </c>
      <c r="U60" s="15">
        <f>IF('GROSS Scores &amp; Skins'!V60&gt;0, 'GROSS Scores &amp; Skins'!V60-(IF(U$9&lt;=$C60, 1,0)+IF(U$9+18&lt;=$C60,1,0)),"")</f>
        <v>4</v>
      </c>
      <c r="V60" s="15">
        <f>IF('GROSS Scores &amp; Skins'!W60&gt;0, 'GROSS Scores &amp; Skins'!W60-(IF(V$9&lt;=$C60, 1,0)+IF(V$9+18&lt;=$C60,1,0)),"")</f>
        <v>4</v>
      </c>
      <c r="W60" s="19">
        <f t="shared" si="11"/>
        <v>46</v>
      </c>
      <c r="X60" s="19">
        <f>IF(ISNUMBER('GROSS Scores &amp; Skins'!Y60),'GROSS Scores &amp; Skins'!Y60,"")</f>
        <v>91</v>
      </c>
      <c r="Y60" s="20">
        <f t="shared" si="12"/>
        <v>84</v>
      </c>
      <c r="Z60" s="24">
        <f t="shared" si="18"/>
        <v>0</v>
      </c>
      <c r="AA60" s="117" t="str">
        <f t="shared" si="19"/>
        <v/>
      </c>
      <c r="AB60" s="28" t="str">
        <f t="shared" si="13"/>
        <v/>
      </c>
      <c r="AC60" s="28">
        <f t="shared" si="14"/>
        <v>84</v>
      </c>
      <c r="AD60" s="28" t="str">
        <f t="shared" si="15"/>
        <v/>
      </c>
      <c r="AE60" s="81" t="str">
        <f t="shared" si="17"/>
        <v/>
      </c>
      <c r="AF60" s="116" t="str">
        <f t="shared" ca="1" si="20"/>
        <v/>
      </c>
      <c r="AG60" s="81">
        <f t="shared" si="21"/>
        <v>8</v>
      </c>
      <c r="AH60" s="116">
        <f t="shared" ca="1" si="22"/>
        <v>0</v>
      </c>
      <c r="AI60" s="81" t="str">
        <f t="shared" si="23"/>
        <v/>
      </c>
      <c r="AJ60" s="116" t="str">
        <f t="shared" ca="1" si="24"/>
        <v/>
      </c>
      <c r="AK60" s="14"/>
      <c r="AL60" s="14"/>
      <c r="AM60" s="14"/>
    </row>
    <row r="61" spans="1:39" ht="15.75" x14ac:dyDescent="0.25">
      <c r="A61" s="79" t="str">
        <f>IF(ISBLANK('GROSS Scores &amp; Skins'!A61),"",'GROSS Scores &amp; Skins'!A61)</f>
        <v>Tsatsos, Charlie T</v>
      </c>
      <c r="B61" s="79" t="str">
        <f>IF(ISBLANK('GROSS Scores &amp; Skins'!B61),"",'GROSS Scores &amp; Skins'!B61)</f>
        <v>B</v>
      </c>
      <c r="C61" s="80">
        <f>IF(ISBLANK('GROSS Scores &amp; Skins'!D61),"",'GROSS Scores &amp; Skins'!D61)</f>
        <v>9</v>
      </c>
      <c r="D61" s="15" t="str">
        <f>IF('GROSS Scores &amp; Skins'!E61&gt;0, 'GROSS Scores &amp; Skins'!E61-(IF(D$9&lt;=$C61, 1,0)+IF(D$9+18&lt;=$C61,1,0)),"")</f>
        <v/>
      </c>
      <c r="E61" s="15" t="str">
        <f>IF('GROSS Scores &amp; Skins'!F61&gt;0, 'GROSS Scores &amp; Skins'!F61-(IF(E$9&lt;=$C61, 1,0)+IF(E$9+18&lt;=$C61,1,0)),"")</f>
        <v/>
      </c>
      <c r="F61" s="15" t="str">
        <f>IF('GROSS Scores &amp; Skins'!G61&gt;0, 'GROSS Scores &amp; Skins'!G61-(IF(F$9&lt;=$C61, 1,0)+IF(F$9+18&lt;=$C61,1,0)),"")</f>
        <v/>
      </c>
      <c r="G61" s="15" t="str">
        <f>IF('GROSS Scores &amp; Skins'!H61&gt;0, 'GROSS Scores &amp; Skins'!H61-(IF(G$9&lt;=$C61, 1,0)+IF(G$9+18&lt;=$C61,1,0)),"")</f>
        <v/>
      </c>
      <c r="H61" s="15" t="str">
        <f>IF('GROSS Scores &amp; Skins'!I61&gt;0, 'GROSS Scores &amp; Skins'!I61-(IF(H$9&lt;=$C61, 1,0)+IF(H$9+18&lt;=$C61,1,0)),"")</f>
        <v/>
      </c>
      <c r="I61" s="15" t="str">
        <f>IF('GROSS Scores &amp; Skins'!J61&gt;0, 'GROSS Scores &amp; Skins'!J61-(IF(I$9&lt;=$C61, 1,0)+IF(I$9+18&lt;=$C61,1,0)),"")</f>
        <v/>
      </c>
      <c r="J61" s="15" t="str">
        <f>IF('GROSS Scores &amp; Skins'!K61&gt;0, 'GROSS Scores &amp; Skins'!K61-(IF(J$9&lt;=$C61, 1,0)+IF(J$9+18&lt;=$C61,1,0)),"")</f>
        <v/>
      </c>
      <c r="K61" s="15" t="str">
        <f>IF('GROSS Scores &amp; Skins'!L61&gt;0, 'GROSS Scores &amp; Skins'!L61-(IF(K$9&lt;=$C61, 1,0)+IF(K$9+18&lt;=$C61,1,0)),"")</f>
        <v/>
      </c>
      <c r="L61" s="15" t="str">
        <f>IF('GROSS Scores &amp; Skins'!M61&gt;0, 'GROSS Scores &amp; Skins'!M61-(IF(L$9&lt;=$C61, 1,0)+IF(L$9+18&lt;=$C61,1,0)),"")</f>
        <v/>
      </c>
      <c r="M61" s="19" t="str">
        <f t="shared" si="10"/>
        <v/>
      </c>
      <c r="N61" s="15" t="str">
        <f>IF('GROSS Scores &amp; Skins'!O61&gt;0, 'GROSS Scores &amp; Skins'!O61-(IF(N$9&lt;=$C61, 1,0)+IF(N$9+18&lt;=$C61,1,0)),"")</f>
        <v/>
      </c>
      <c r="O61" s="15" t="str">
        <f>IF('GROSS Scores &amp; Skins'!P61&gt;0, 'GROSS Scores &amp; Skins'!P61-(IF(O$9&lt;=$C61, 1,0)+IF(O$9+18&lt;=$C61,1,0)),"")</f>
        <v/>
      </c>
      <c r="P61" s="15" t="str">
        <f>IF('GROSS Scores &amp; Skins'!Q61&gt;0, 'GROSS Scores &amp; Skins'!Q61-(IF(P$9&lt;=$C61, 1,0)+IF(P$9+18&lt;=$C61,1,0)),"")</f>
        <v/>
      </c>
      <c r="Q61" s="15" t="str">
        <f>IF('GROSS Scores &amp; Skins'!R61&gt;0, 'GROSS Scores &amp; Skins'!R61-(IF(Q$9&lt;=$C61, 1,0)+IF(Q$9+18&lt;=$C61,1,0)),"")</f>
        <v/>
      </c>
      <c r="R61" s="15" t="str">
        <f>IF('GROSS Scores &amp; Skins'!S61&gt;0, 'GROSS Scores &amp; Skins'!S61-(IF(R$9&lt;=$C61, 1,0)+IF(R$9+18&lt;=$C61,1,0)),"")</f>
        <v/>
      </c>
      <c r="S61" s="15" t="str">
        <f>IF('GROSS Scores &amp; Skins'!T61&gt;0, 'GROSS Scores &amp; Skins'!T61-(IF(S$9&lt;=$C61, 1,0)+IF(S$9+18&lt;=$C61,1,0)),"")</f>
        <v/>
      </c>
      <c r="T61" s="15" t="str">
        <f>IF('GROSS Scores &amp; Skins'!U61&gt;0, 'GROSS Scores &amp; Skins'!U61-(IF(T$9&lt;=$C61, 1,0)+IF(T$9+18&lt;=$C61,1,0)),"")</f>
        <v/>
      </c>
      <c r="U61" s="15" t="str">
        <f>IF('GROSS Scores &amp; Skins'!V61&gt;0, 'GROSS Scores &amp; Skins'!V61-(IF(U$9&lt;=$C61, 1,0)+IF(U$9+18&lt;=$C61,1,0)),"")</f>
        <v/>
      </c>
      <c r="V61" s="15" t="str">
        <f>IF('GROSS Scores &amp; Skins'!W61&gt;0, 'GROSS Scores &amp; Skins'!W61-(IF(V$9&lt;=$C61, 1,0)+IF(V$9+18&lt;=$C61,1,0)),"")</f>
        <v/>
      </c>
      <c r="W61" s="19" t="str">
        <f t="shared" si="11"/>
        <v/>
      </c>
      <c r="X61" s="19" t="str">
        <f>IF(ISNUMBER('GROSS Scores &amp; Skins'!Y61),'GROSS Scores &amp; Skins'!Y61,"")</f>
        <v/>
      </c>
      <c r="Y61" s="20" t="str">
        <f t="shared" si="12"/>
        <v/>
      </c>
      <c r="Z61" s="24">
        <f t="shared" si="18"/>
        <v>0</v>
      </c>
      <c r="AA61" s="117" t="str">
        <f t="shared" si="19"/>
        <v/>
      </c>
      <c r="AB61" s="28" t="str">
        <f t="shared" si="13"/>
        <v/>
      </c>
      <c r="AC61" s="28" t="str">
        <f t="shared" si="14"/>
        <v/>
      </c>
      <c r="AD61" s="28" t="str">
        <f t="shared" si="15"/>
        <v/>
      </c>
      <c r="AE61" s="81" t="str">
        <f t="shared" si="17"/>
        <v/>
      </c>
      <c r="AF61" s="116" t="str">
        <f t="shared" ca="1" si="20"/>
        <v/>
      </c>
      <c r="AG61" s="81" t="str">
        <f t="shared" si="21"/>
        <v/>
      </c>
      <c r="AH61" s="116" t="str">
        <f t="shared" ca="1" si="22"/>
        <v/>
      </c>
      <c r="AI61" s="81" t="str">
        <f t="shared" si="23"/>
        <v/>
      </c>
      <c r="AJ61" s="116" t="str">
        <f t="shared" ca="1" si="24"/>
        <v/>
      </c>
      <c r="AK61" s="14"/>
      <c r="AL61" s="14"/>
      <c r="AM61" s="14"/>
    </row>
    <row r="62" spans="1:39" ht="15.75" x14ac:dyDescent="0.25">
      <c r="A62" s="79" t="str">
        <f>IF(ISBLANK('GROSS Scores &amp; Skins'!A62),"",'GROSS Scores &amp; Skins'!A62)</f>
        <v>Waudby, Jeremy</v>
      </c>
      <c r="B62" s="79" t="str">
        <f>IF(ISBLANK('GROSS Scores &amp; Skins'!B62),"",'GROSS Scores &amp; Skins'!B62)</f>
        <v>B</v>
      </c>
      <c r="C62" s="80">
        <f>IF(ISBLANK('GROSS Scores &amp; Skins'!D62),"",'GROSS Scores &amp; Skins'!D62)</f>
        <v>10</v>
      </c>
      <c r="D62" s="15" t="str">
        <f>IF('GROSS Scores &amp; Skins'!E62&gt;0, 'GROSS Scores &amp; Skins'!E62-(IF(D$9&lt;=$C62, 1,0)+IF(D$9+18&lt;=$C62,1,0)),"")</f>
        <v/>
      </c>
      <c r="E62" s="15" t="str">
        <f>IF('GROSS Scores &amp; Skins'!F62&gt;0, 'GROSS Scores &amp; Skins'!F62-(IF(E$9&lt;=$C62, 1,0)+IF(E$9+18&lt;=$C62,1,0)),"")</f>
        <v/>
      </c>
      <c r="F62" s="15" t="str">
        <f>IF('GROSS Scores &amp; Skins'!G62&gt;0, 'GROSS Scores &amp; Skins'!G62-(IF(F$9&lt;=$C62, 1,0)+IF(F$9+18&lt;=$C62,1,0)),"")</f>
        <v/>
      </c>
      <c r="G62" s="15" t="str">
        <f>IF('GROSS Scores &amp; Skins'!H62&gt;0, 'GROSS Scores &amp; Skins'!H62-(IF(G$9&lt;=$C62, 1,0)+IF(G$9+18&lt;=$C62,1,0)),"")</f>
        <v/>
      </c>
      <c r="H62" s="15" t="str">
        <f>IF('GROSS Scores &amp; Skins'!I62&gt;0, 'GROSS Scores &amp; Skins'!I62-(IF(H$9&lt;=$C62, 1,0)+IF(H$9+18&lt;=$C62,1,0)),"")</f>
        <v/>
      </c>
      <c r="I62" s="15" t="str">
        <f>IF('GROSS Scores &amp; Skins'!J62&gt;0, 'GROSS Scores &amp; Skins'!J62-(IF(I$9&lt;=$C62, 1,0)+IF(I$9+18&lt;=$C62,1,0)),"")</f>
        <v/>
      </c>
      <c r="J62" s="15" t="str">
        <f>IF('GROSS Scores &amp; Skins'!K62&gt;0, 'GROSS Scores &amp; Skins'!K62-(IF(J$9&lt;=$C62, 1,0)+IF(J$9+18&lt;=$C62,1,0)),"")</f>
        <v/>
      </c>
      <c r="K62" s="15" t="str">
        <f>IF('GROSS Scores &amp; Skins'!L62&gt;0, 'GROSS Scores &amp; Skins'!L62-(IF(K$9&lt;=$C62, 1,0)+IF(K$9+18&lt;=$C62,1,0)),"")</f>
        <v/>
      </c>
      <c r="L62" s="15" t="str">
        <f>IF('GROSS Scores &amp; Skins'!M62&gt;0, 'GROSS Scores &amp; Skins'!M62-(IF(L$9&lt;=$C62, 1,0)+IF(L$9+18&lt;=$C62,1,0)),"")</f>
        <v/>
      </c>
      <c r="M62" s="19" t="str">
        <f t="shared" si="10"/>
        <v/>
      </c>
      <c r="N62" s="15" t="str">
        <f>IF('GROSS Scores &amp; Skins'!O62&gt;0, 'GROSS Scores &amp; Skins'!O62-(IF(N$9&lt;=$C62, 1,0)+IF(N$9+18&lt;=$C62,1,0)),"")</f>
        <v/>
      </c>
      <c r="O62" s="15" t="str">
        <f>IF('GROSS Scores &amp; Skins'!P62&gt;0, 'GROSS Scores &amp; Skins'!P62-(IF(O$9&lt;=$C62, 1,0)+IF(O$9+18&lt;=$C62,1,0)),"")</f>
        <v/>
      </c>
      <c r="P62" s="15" t="str">
        <f>IF('GROSS Scores &amp; Skins'!Q62&gt;0, 'GROSS Scores &amp; Skins'!Q62-(IF(P$9&lt;=$C62, 1,0)+IF(P$9+18&lt;=$C62,1,0)),"")</f>
        <v/>
      </c>
      <c r="Q62" s="15" t="str">
        <f>IF('GROSS Scores &amp; Skins'!R62&gt;0, 'GROSS Scores &amp; Skins'!R62-(IF(Q$9&lt;=$C62, 1,0)+IF(Q$9+18&lt;=$C62,1,0)),"")</f>
        <v/>
      </c>
      <c r="R62" s="15" t="str">
        <f>IF('GROSS Scores &amp; Skins'!S62&gt;0, 'GROSS Scores &amp; Skins'!S62-(IF(R$9&lt;=$C62, 1,0)+IF(R$9+18&lt;=$C62,1,0)),"")</f>
        <v/>
      </c>
      <c r="S62" s="15" t="str">
        <f>IF('GROSS Scores &amp; Skins'!T62&gt;0, 'GROSS Scores &amp; Skins'!T62-(IF(S$9&lt;=$C62, 1,0)+IF(S$9+18&lt;=$C62,1,0)),"")</f>
        <v/>
      </c>
      <c r="T62" s="15" t="str">
        <f>IF('GROSS Scores &amp; Skins'!U62&gt;0, 'GROSS Scores &amp; Skins'!U62-(IF(T$9&lt;=$C62, 1,0)+IF(T$9+18&lt;=$C62,1,0)),"")</f>
        <v/>
      </c>
      <c r="U62" s="15" t="str">
        <f>IF('GROSS Scores &amp; Skins'!V62&gt;0, 'GROSS Scores &amp; Skins'!V62-(IF(U$9&lt;=$C62, 1,0)+IF(U$9+18&lt;=$C62,1,0)),"")</f>
        <v/>
      </c>
      <c r="V62" s="15" t="str">
        <f>IF('GROSS Scores &amp; Skins'!W62&gt;0, 'GROSS Scores &amp; Skins'!W62-(IF(V$9&lt;=$C62, 1,0)+IF(V$9+18&lt;=$C62,1,0)),"")</f>
        <v/>
      </c>
      <c r="W62" s="19" t="str">
        <f t="shared" si="11"/>
        <v/>
      </c>
      <c r="X62" s="19" t="str">
        <f>IF(ISNUMBER('GROSS Scores &amp; Skins'!Y62),'GROSS Scores &amp; Skins'!Y62,"")</f>
        <v/>
      </c>
      <c r="Y62" s="20" t="str">
        <f t="shared" si="12"/>
        <v/>
      </c>
      <c r="Z62" s="24">
        <f t="shared" si="18"/>
        <v>0</v>
      </c>
      <c r="AA62" s="117" t="str">
        <f t="shared" si="19"/>
        <v/>
      </c>
      <c r="AB62" s="28" t="str">
        <f t="shared" si="13"/>
        <v/>
      </c>
      <c r="AC62" s="28" t="str">
        <f t="shared" si="14"/>
        <v/>
      </c>
      <c r="AD62" s="28" t="str">
        <f t="shared" si="15"/>
        <v/>
      </c>
      <c r="AE62" s="81" t="str">
        <f t="shared" ref="AE62:AE93" si="25">IF(AB62&lt;200,RANK(AB62,$AB$10:$AB$103,1),"")</f>
        <v/>
      </c>
      <c r="AF62" s="116" t="str">
        <f t="shared" ca="1" si="20"/>
        <v/>
      </c>
      <c r="AG62" s="81" t="str">
        <f t="shared" si="21"/>
        <v/>
      </c>
      <c r="AH62" s="116" t="str">
        <f t="shared" ca="1" si="22"/>
        <v/>
      </c>
      <c r="AI62" s="81" t="str">
        <f t="shared" si="23"/>
        <v/>
      </c>
      <c r="AJ62" s="116" t="str">
        <f t="shared" ca="1" si="24"/>
        <v/>
      </c>
      <c r="AK62" s="14"/>
      <c r="AL62" s="14"/>
      <c r="AM62" s="14"/>
    </row>
    <row r="63" spans="1:39" ht="15.75" x14ac:dyDescent="0.25">
      <c r="A63" s="79" t="str">
        <f>IF(ISBLANK('GROSS Scores &amp; Skins'!A63),"",'GROSS Scores &amp; Skins'!A63)</f>
        <v/>
      </c>
      <c r="B63" s="79" t="str">
        <f>IF(ISBLANK('GROSS Scores &amp; Skins'!B63),"",'GROSS Scores &amp; Skins'!B63)</f>
        <v/>
      </c>
      <c r="C63" s="80" t="str">
        <f>IF(ISBLANK('GROSS Scores &amp; Skins'!D63),"",'GROSS Scores &amp; Skins'!D63)</f>
        <v/>
      </c>
      <c r="D63" s="15" t="str">
        <f>IF('GROSS Scores &amp; Skins'!E63&gt;0, 'GROSS Scores &amp; Skins'!E63-(IF(D$9&lt;=$C63, 1,0)+IF(D$9+18&lt;=$C63,1,0)),"")</f>
        <v/>
      </c>
      <c r="E63" s="15" t="str">
        <f>IF('GROSS Scores &amp; Skins'!F63&gt;0, 'GROSS Scores &amp; Skins'!F63-(IF(E$9&lt;=$C63, 1,0)+IF(E$9+18&lt;=$C63,1,0)),"")</f>
        <v/>
      </c>
      <c r="F63" s="15" t="str">
        <f>IF('GROSS Scores &amp; Skins'!G63&gt;0, 'GROSS Scores &amp; Skins'!G63-(IF(F$9&lt;=$C63, 1,0)+IF(F$9+18&lt;=$C63,1,0)),"")</f>
        <v/>
      </c>
      <c r="G63" s="15" t="str">
        <f>IF('GROSS Scores &amp; Skins'!H63&gt;0, 'GROSS Scores &amp; Skins'!H63-(IF(G$9&lt;=$C63, 1,0)+IF(G$9+18&lt;=$C63,1,0)),"")</f>
        <v/>
      </c>
      <c r="H63" s="15" t="str">
        <f>IF('GROSS Scores &amp; Skins'!I63&gt;0, 'GROSS Scores &amp; Skins'!I63-(IF(H$9&lt;=$C63, 1,0)+IF(H$9+18&lt;=$C63,1,0)),"")</f>
        <v/>
      </c>
      <c r="I63" s="15" t="str">
        <f>IF('GROSS Scores &amp; Skins'!J63&gt;0, 'GROSS Scores &amp; Skins'!J63-(IF(I$9&lt;=$C63, 1,0)+IF(I$9+18&lt;=$C63,1,0)),"")</f>
        <v/>
      </c>
      <c r="J63" s="15" t="str">
        <f>IF('GROSS Scores &amp; Skins'!K63&gt;0, 'GROSS Scores &amp; Skins'!K63-(IF(J$9&lt;=$C63, 1,0)+IF(J$9+18&lt;=$C63,1,0)),"")</f>
        <v/>
      </c>
      <c r="K63" s="15" t="str">
        <f>IF('GROSS Scores &amp; Skins'!L63&gt;0, 'GROSS Scores &amp; Skins'!L63-(IF(K$9&lt;=$C63, 1,0)+IF(K$9+18&lt;=$C63,1,0)),"")</f>
        <v/>
      </c>
      <c r="L63" s="15" t="str">
        <f>IF('GROSS Scores &amp; Skins'!M63&gt;0, 'GROSS Scores &amp; Skins'!M63-(IF(L$9&lt;=$C63, 1,0)+IF(L$9+18&lt;=$C63,1,0)),"")</f>
        <v/>
      </c>
      <c r="M63" s="19" t="str">
        <f t="shared" si="10"/>
        <v/>
      </c>
      <c r="N63" s="15" t="str">
        <f>IF('GROSS Scores &amp; Skins'!O63&gt;0, 'GROSS Scores &amp; Skins'!O63-(IF(N$9&lt;=$C63, 1,0)+IF(N$9+18&lt;=$C63,1,0)),"")</f>
        <v/>
      </c>
      <c r="O63" s="15" t="str">
        <f>IF('GROSS Scores &amp; Skins'!P63&gt;0, 'GROSS Scores &amp; Skins'!P63-(IF(O$9&lt;=$C63, 1,0)+IF(O$9+18&lt;=$C63,1,0)),"")</f>
        <v/>
      </c>
      <c r="P63" s="15" t="str">
        <f>IF('GROSS Scores &amp; Skins'!Q63&gt;0, 'GROSS Scores &amp; Skins'!Q63-(IF(P$9&lt;=$C63, 1,0)+IF(P$9+18&lt;=$C63,1,0)),"")</f>
        <v/>
      </c>
      <c r="Q63" s="15" t="str">
        <f>IF('GROSS Scores &amp; Skins'!R63&gt;0, 'GROSS Scores &amp; Skins'!R63-(IF(Q$9&lt;=$C63, 1,0)+IF(Q$9+18&lt;=$C63,1,0)),"")</f>
        <v/>
      </c>
      <c r="R63" s="15" t="str">
        <f>IF('GROSS Scores &amp; Skins'!S63&gt;0, 'GROSS Scores &amp; Skins'!S63-(IF(R$9&lt;=$C63, 1,0)+IF(R$9+18&lt;=$C63,1,0)),"")</f>
        <v/>
      </c>
      <c r="S63" s="15" t="str">
        <f>IF('GROSS Scores &amp; Skins'!T63&gt;0, 'GROSS Scores &amp; Skins'!T63-(IF(S$9&lt;=$C63, 1,0)+IF(S$9+18&lt;=$C63,1,0)),"")</f>
        <v/>
      </c>
      <c r="T63" s="15" t="str">
        <f>IF('GROSS Scores &amp; Skins'!U63&gt;0, 'GROSS Scores &amp; Skins'!U63-(IF(T$9&lt;=$C63, 1,0)+IF(T$9+18&lt;=$C63,1,0)),"")</f>
        <v/>
      </c>
      <c r="U63" s="15" t="str">
        <f>IF('GROSS Scores &amp; Skins'!V63&gt;0, 'GROSS Scores &amp; Skins'!V63-(IF(U$9&lt;=$C63, 1,0)+IF(U$9+18&lt;=$C63,1,0)),"")</f>
        <v/>
      </c>
      <c r="V63" s="15" t="str">
        <f>IF('GROSS Scores &amp; Skins'!W63&gt;0, 'GROSS Scores &amp; Skins'!W63-(IF(V$9&lt;=$C63, 1,0)+IF(V$9+18&lt;=$C63,1,0)),"")</f>
        <v/>
      </c>
      <c r="W63" s="19" t="str">
        <f t="shared" si="11"/>
        <v/>
      </c>
      <c r="X63" s="19" t="str">
        <f>IF(ISNUMBER('GROSS Scores &amp; Skins'!Y63),'GROSS Scores &amp; Skins'!Y63,"")</f>
        <v/>
      </c>
      <c r="Y63" s="20" t="str">
        <f t="shared" si="12"/>
        <v/>
      </c>
      <c r="Z63" s="24">
        <f t="shared" si="18"/>
        <v>0</v>
      </c>
      <c r="AA63" s="117" t="str">
        <f t="shared" si="19"/>
        <v/>
      </c>
      <c r="AB63" s="28" t="str">
        <f t="shared" si="13"/>
        <v/>
      </c>
      <c r="AC63" s="28" t="str">
        <f t="shared" si="14"/>
        <v/>
      </c>
      <c r="AD63" s="28" t="str">
        <f t="shared" si="15"/>
        <v/>
      </c>
      <c r="AE63" s="81" t="str">
        <f t="shared" si="25"/>
        <v/>
      </c>
      <c r="AF63" s="116" t="str">
        <f t="shared" ca="1" si="20"/>
        <v/>
      </c>
      <c r="AG63" s="81" t="str">
        <f t="shared" si="21"/>
        <v/>
      </c>
      <c r="AH63" s="116" t="str">
        <f t="shared" ca="1" si="22"/>
        <v/>
      </c>
      <c r="AI63" s="81" t="str">
        <f t="shared" si="23"/>
        <v/>
      </c>
      <c r="AJ63" s="116" t="str">
        <f t="shared" ca="1" si="24"/>
        <v/>
      </c>
      <c r="AK63" s="14"/>
      <c r="AL63" s="14"/>
      <c r="AM63" s="14"/>
    </row>
    <row r="64" spans="1:39" ht="15.75" x14ac:dyDescent="0.25">
      <c r="A64" s="79" t="str">
        <f>IF(ISBLANK('GROSS Scores &amp; Skins'!A64),"",'GROSS Scores &amp; Skins'!A64)</f>
        <v>Thornburg</v>
      </c>
      <c r="B64" s="79" t="str">
        <f>IF(ISBLANK('GROSS Scores &amp; Skins'!B64),"",'GROSS Scores &amp; Skins'!B64)</f>
        <v>B</v>
      </c>
      <c r="C64" s="80">
        <f>IF(ISBLANK('GROSS Scores &amp; Skins'!D64),"",'GROSS Scores &amp; Skins'!D64)</f>
        <v>13</v>
      </c>
      <c r="D64" s="15">
        <f>IF('GROSS Scores &amp; Skins'!E64&gt;0, 'GROSS Scores &amp; Skins'!E64-(IF(D$9&lt;=$C64, 1,0)+IF(D$9+18&lt;=$C64,1,0)),"")</f>
        <v>3</v>
      </c>
      <c r="E64" s="15">
        <f>IF('GROSS Scores &amp; Skins'!F64&gt;0, 'GROSS Scores &amp; Skins'!F64-(IF(E$9&lt;=$C64, 1,0)+IF(E$9+18&lt;=$C64,1,0)),"")</f>
        <v>4</v>
      </c>
      <c r="F64" s="15">
        <f>IF('GROSS Scores &amp; Skins'!G64&gt;0, 'GROSS Scores &amp; Skins'!G64-(IF(F$9&lt;=$C64, 1,0)+IF(F$9+18&lt;=$C64,1,0)),"")</f>
        <v>5</v>
      </c>
      <c r="G64" s="15">
        <f>IF('GROSS Scores &amp; Skins'!H64&gt;0, 'GROSS Scores &amp; Skins'!H64-(IF(G$9&lt;=$C64, 1,0)+IF(G$9+18&lt;=$C64,1,0)),"")</f>
        <v>4</v>
      </c>
      <c r="H64" s="15">
        <f>IF('GROSS Scores &amp; Skins'!I64&gt;0, 'GROSS Scores &amp; Skins'!I64-(IF(H$9&lt;=$C64, 1,0)+IF(H$9+18&lt;=$C64,1,0)),"")</f>
        <v>6</v>
      </c>
      <c r="I64" s="15">
        <f>IF('GROSS Scores &amp; Skins'!J64&gt;0, 'GROSS Scores &amp; Skins'!J64-(IF(I$9&lt;=$C64, 1,0)+IF(I$9+18&lt;=$C64,1,0)),"")</f>
        <v>5</v>
      </c>
      <c r="J64" s="15">
        <f>IF('GROSS Scores &amp; Skins'!K64&gt;0, 'GROSS Scores &amp; Skins'!K64-(IF(J$9&lt;=$C64, 1,0)+IF(J$9+18&lt;=$C64,1,0)),"")</f>
        <v>3</v>
      </c>
      <c r="K64" s="15">
        <f>IF('GROSS Scores &amp; Skins'!L64&gt;0, 'GROSS Scores &amp; Skins'!L64-(IF(K$9&lt;=$C64, 1,0)+IF(K$9+18&lt;=$C64,1,0)),"")</f>
        <v>3</v>
      </c>
      <c r="L64" s="15">
        <f>IF('GROSS Scores &amp; Skins'!M64&gt;0, 'GROSS Scores &amp; Skins'!M64-(IF(L$9&lt;=$C64, 1,0)+IF(L$9+18&lt;=$C64,1,0)),"")</f>
        <v>4</v>
      </c>
      <c r="M64" s="19">
        <f t="shared" si="10"/>
        <v>37</v>
      </c>
      <c r="N64" s="15">
        <f>IF('GROSS Scores &amp; Skins'!O64&gt;0, 'GROSS Scores &amp; Skins'!O64-(IF(N$9&lt;=$C64, 1,0)+IF(N$9+18&lt;=$C64,1,0)),"")</f>
        <v>3</v>
      </c>
      <c r="O64" s="15">
        <f>IF('GROSS Scores &amp; Skins'!P64&gt;0, 'GROSS Scores &amp; Skins'!P64-(IF(O$9&lt;=$C64, 1,0)+IF(O$9+18&lt;=$C64,1,0)),"")</f>
        <v>4</v>
      </c>
      <c r="P64" s="15">
        <f>IF('GROSS Scores &amp; Skins'!Q64&gt;0, 'GROSS Scores &amp; Skins'!Q64-(IF(P$9&lt;=$C64, 1,0)+IF(P$9+18&lt;=$C64,1,0)),"")</f>
        <v>4</v>
      </c>
      <c r="Q64" s="15">
        <f>IF('GROSS Scores &amp; Skins'!R64&gt;0, 'GROSS Scores &amp; Skins'!R64-(IF(Q$9&lt;=$C64, 1,0)+IF(Q$9+18&lt;=$C64,1,0)),"")</f>
        <v>5</v>
      </c>
      <c r="R64" s="15">
        <f>IF('GROSS Scores &amp; Skins'!S64&gt;0, 'GROSS Scores &amp; Skins'!S64-(IF(R$9&lt;=$C64, 1,0)+IF(R$9+18&lt;=$C64,1,0)),"")</f>
        <v>5</v>
      </c>
      <c r="S64" s="15">
        <f>IF('GROSS Scores &amp; Skins'!T64&gt;0, 'GROSS Scores &amp; Skins'!T64-(IF(S$9&lt;=$C64, 1,0)+IF(S$9+18&lt;=$C64,1,0)),"")</f>
        <v>5</v>
      </c>
      <c r="T64" s="15">
        <f>IF('GROSS Scores &amp; Skins'!U64&gt;0, 'GROSS Scores &amp; Skins'!U64-(IF(T$9&lt;=$C64, 1,0)+IF(T$9+18&lt;=$C64,1,0)),"")</f>
        <v>4</v>
      </c>
      <c r="U64" s="15">
        <f>IF('GROSS Scores &amp; Skins'!V64&gt;0, 'GROSS Scores &amp; Skins'!V64-(IF(U$9&lt;=$C64, 1,0)+IF(U$9+18&lt;=$C64,1,0)),"")</f>
        <v>2</v>
      </c>
      <c r="V64" s="15">
        <f>IF('GROSS Scores &amp; Skins'!W64&gt;0, 'GROSS Scores &amp; Skins'!W64-(IF(V$9&lt;=$C64, 1,0)+IF(V$9+18&lt;=$C64,1,0)),"")</f>
        <v>5</v>
      </c>
      <c r="W64" s="19">
        <f t="shared" si="11"/>
        <v>37</v>
      </c>
      <c r="X64" s="19">
        <f>IF(ISNUMBER('GROSS Scores &amp; Skins'!Y64),'GROSS Scores &amp; Skins'!Y64,"")</f>
        <v>87</v>
      </c>
      <c r="Y64" s="20">
        <f t="shared" si="12"/>
        <v>74</v>
      </c>
      <c r="Z64" s="24">
        <f t="shared" si="18"/>
        <v>0</v>
      </c>
      <c r="AA64" s="117" t="str">
        <f t="shared" si="19"/>
        <v/>
      </c>
      <c r="AB64" s="28" t="str">
        <f t="shared" si="13"/>
        <v/>
      </c>
      <c r="AC64" s="28">
        <f t="shared" si="14"/>
        <v>74</v>
      </c>
      <c r="AD64" s="28" t="str">
        <f t="shared" si="15"/>
        <v/>
      </c>
      <c r="AE64" s="81" t="str">
        <f t="shared" si="25"/>
        <v/>
      </c>
      <c r="AF64" s="116" t="str">
        <f t="shared" ca="1" si="20"/>
        <v/>
      </c>
      <c r="AG64" s="81">
        <f t="shared" si="21"/>
        <v>2</v>
      </c>
      <c r="AH64" s="116">
        <f t="shared" ca="1" si="22"/>
        <v>12.5</v>
      </c>
      <c r="AI64" s="81" t="str">
        <f t="shared" si="23"/>
        <v/>
      </c>
      <c r="AJ64" s="116" t="str">
        <f t="shared" ca="1" si="24"/>
        <v/>
      </c>
      <c r="AK64" s="14"/>
      <c r="AL64" s="14"/>
      <c r="AM64" s="14"/>
    </row>
    <row r="65" spans="1:39" ht="15.75" x14ac:dyDescent="0.25">
      <c r="A65" s="79" t="str">
        <f>IF(ISBLANK('GROSS Scores &amp; Skins'!A65),"",'GROSS Scores &amp; Skins'!A65)</f>
        <v/>
      </c>
      <c r="B65" s="79" t="str">
        <f>IF(ISBLANK('GROSS Scores &amp; Skins'!B65),"",'GROSS Scores &amp; Skins'!B65)</f>
        <v/>
      </c>
      <c r="C65" s="80" t="str">
        <f>IF(ISBLANK('GROSS Scores &amp; Skins'!D65),"",'GROSS Scores &amp; Skins'!D65)</f>
        <v/>
      </c>
      <c r="D65" s="15" t="str">
        <f>IF('GROSS Scores &amp; Skins'!E65&gt;0, 'GROSS Scores &amp; Skins'!E65-(IF(D$9&lt;=$C65, 1,0)+IF(D$9+18&lt;=$C65,1,0)),"")</f>
        <v/>
      </c>
      <c r="E65" s="15" t="str">
        <f>IF('GROSS Scores &amp; Skins'!F65&gt;0, 'GROSS Scores &amp; Skins'!F65-(IF(E$9&lt;=$C65, 1,0)+IF(E$9+18&lt;=$C65,1,0)),"")</f>
        <v/>
      </c>
      <c r="F65" s="15" t="str">
        <f>IF('GROSS Scores &amp; Skins'!G65&gt;0, 'GROSS Scores &amp; Skins'!G65-(IF(F$9&lt;=$C65, 1,0)+IF(F$9+18&lt;=$C65,1,0)),"")</f>
        <v/>
      </c>
      <c r="G65" s="15" t="str">
        <f>IF('GROSS Scores &amp; Skins'!H65&gt;0, 'GROSS Scores &amp; Skins'!H65-(IF(G$9&lt;=$C65, 1,0)+IF(G$9+18&lt;=$C65,1,0)),"")</f>
        <v/>
      </c>
      <c r="H65" s="15" t="str">
        <f>IF('GROSS Scores &amp; Skins'!I65&gt;0, 'GROSS Scores &amp; Skins'!I65-(IF(H$9&lt;=$C65, 1,0)+IF(H$9+18&lt;=$C65,1,0)),"")</f>
        <v/>
      </c>
      <c r="I65" s="15" t="str">
        <f>IF('GROSS Scores &amp; Skins'!J65&gt;0, 'GROSS Scores &amp; Skins'!J65-(IF(I$9&lt;=$C65, 1,0)+IF(I$9+18&lt;=$C65,1,0)),"")</f>
        <v/>
      </c>
      <c r="J65" s="15" t="str">
        <f>IF('GROSS Scores &amp; Skins'!K65&gt;0, 'GROSS Scores &amp; Skins'!K65-(IF(J$9&lt;=$C65, 1,0)+IF(J$9+18&lt;=$C65,1,0)),"")</f>
        <v/>
      </c>
      <c r="K65" s="15" t="str">
        <f>IF('GROSS Scores &amp; Skins'!L65&gt;0, 'GROSS Scores &amp; Skins'!L65-(IF(K$9&lt;=$C65, 1,0)+IF(K$9+18&lt;=$C65,1,0)),"")</f>
        <v/>
      </c>
      <c r="L65" s="15" t="str">
        <f>IF('GROSS Scores &amp; Skins'!M65&gt;0, 'GROSS Scores &amp; Skins'!M65-(IF(L$9&lt;=$C65, 1,0)+IF(L$9+18&lt;=$C65,1,0)),"")</f>
        <v/>
      </c>
      <c r="M65" s="19" t="str">
        <f t="shared" si="10"/>
        <v/>
      </c>
      <c r="N65" s="15" t="str">
        <f>IF('GROSS Scores &amp; Skins'!O65&gt;0, 'GROSS Scores &amp; Skins'!O65-(IF(N$9&lt;=$C65, 1,0)+IF(N$9+18&lt;=$C65,1,0)),"")</f>
        <v/>
      </c>
      <c r="O65" s="15" t="str">
        <f>IF('GROSS Scores &amp; Skins'!P65&gt;0, 'GROSS Scores &amp; Skins'!P65-(IF(O$9&lt;=$C65, 1,0)+IF(O$9+18&lt;=$C65,1,0)),"")</f>
        <v/>
      </c>
      <c r="P65" s="15" t="str">
        <f>IF('GROSS Scores &amp; Skins'!Q65&gt;0, 'GROSS Scores &amp; Skins'!Q65-(IF(P$9&lt;=$C65, 1,0)+IF(P$9+18&lt;=$C65,1,0)),"")</f>
        <v/>
      </c>
      <c r="Q65" s="15" t="str">
        <f>IF('GROSS Scores &amp; Skins'!R65&gt;0, 'GROSS Scores &amp; Skins'!R65-(IF(Q$9&lt;=$C65, 1,0)+IF(Q$9+18&lt;=$C65,1,0)),"")</f>
        <v/>
      </c>
      <c r="R65" s="15" t="str">
        <f>IF('GROSS Scores &amp; Skins'!S65&gt;0, 'GROSS Scores &amp; Skins'!S65-(IF(R$9&lt;=$C65, 1,0)+IF(R$9+18&lt;=$C65,1,0)),"")</f>
        <v/>
      </c>
      <c r="S65" s="15" t="str">
        <f>IF('GROSS Scores &amp; Skins'!T65&gt;0, 'GROSS Scores &amp; Skins'!T65-(IF(S$9&lt;=$C65, 1,0)+IF(S$9+18&lt;=$C65,1,0)),"")</f>
        <v/>
      </c>
      <c r="T65" s="15" t="str">
        <f>IF('GROSS Scores &amp; Skins'!U65&gt;0, 'GROSS Scores &amp; Skins'!U65-(IF(T$9&lt;=$C65, 1,0)+IF(T$9+18&lt;=$C65,1,0)),"")</f>
        <v/>
      </c>
      <c r="U65" s="15" t="str">
        <f>IF('GROSS Scores &amp; Skins'!V65&gt;0, 'GROSS Scores &amp; Skins'!V65-(IF(U$9&lt;=$C65, 1,0)+IF(U$9+18&lt;=$C65,1,0)),"")</f>
        <v/>
      </c>
      <c r="V65" s="15" t="str">
        <f>IF('GROSS Scores &amp; Skins'!W65&gt;0, 'GROSS Scores &amp; Skins'!W65-(IF(V$9&lt;=$C65, 1,0)+IF(V$9+18&lt;=$C65,1,0)),"")</f>
        <v/>
      </c>
      <c r="W65" s="19" t="str">
        <f t="shared" si="11"/>
        <v/>
      </c>
      <c r="X65" s="19" t="str">
        <f>IF(ISNUMBER('GROSS Scores &amp; Skins'!Y65),'GROSS Scores &amp; Skins'!Y65,"")</f>
        <v/>
      </c>
      <c r="Y65" s="20" t="str">
        <f t="shared" si="12"/>
        <v/>
      </c>
      <c r="Z65" s="24">
        <f t="shared" si="18"/>
        <v>0</v>
      </c>
      <c r="AA65" s="117" t="str">
        <f t="shared" si="19"/>
        <v/>
      </c>
      <c r="AB65" s="28" t="str">
        <f t="shared" si="13"/>
        <v/>
      </c>
      <c r="AC65" s="28" t="str">
        <f t="shared" si="14"/>
        <v/>
      </c>
      <c r="AD65" s="28" t="str">
        <f t="shared" si="15"/>
        <v/>
      </c>
      <c r="AE65" s="81" t="str">
        <f t="shared" si="25"/>
        <v/>
      </c>
      <c r="AF65" s="116" t="str">
        <f t="shared" ca="1" si="20"/>
        <v/>
      </c>
      <c r="AG65" s="81" t="str">
        <f t="shared" si="21"/>
        <v/>
      </c>
      <c r="AH65" s="116" t="str">
        <f t="shared" ca="1" si="22"/>
        <v/>
      </c>
      <c r="AI65" s="81" t="str">
        <f t="shared" si="23"/>
        <v/>
      </c>
      <c r="AJ65" s="116" t="str">
        <f t="shared" ca="1" si="24"/>
        <v/>
      </c>
      <c r="AK65" s="14"/>
      <c r="AL65" s="14"/>
      <c r="AM65" s="14"/>
    </row>
    <row r="66" spans="1:39" ht="15.75" x14ac:dyDescent="0.25">
      <c r="A66" s="79" t="str">
        <f>IF(ISBLANK('GROSS Scores &amp; Skins'!A66),"",'GROSS Scores &amp; Skins'!A66)</f>
        <v/>
      </c>
      <c r="B66" s="79" t="str">
        <f>IF(ISBLANK('GROSS Scores &amp; Skins'!B66),"",'GROSS Scores &amp; Skins'!B66)</f>
        <v/>
      </c>
      <c r="C66" s="80" t="str">
        <f>IF(ISBLANK('GROSS Scores &amp; Skins'!D66),"",'GROSS Scores &amp; Skins'!D66)</f>
        <v/>
      </c>
      <c r="D66" s="15" t="str">
        <f>IF('GROSS Scores &amp; Skins'!E66&gt;0, 'GROSS Scores &amp; Skins'!E66-(IF(D$9&lt;=$C66, 1,0)+IF(D$9+18&lt;=$C66,1,0)),"")</f>
        <v/>
      </c>
      <c r="E66" s="15" t="str">
        <f>IF('GROSS Scores &amp; Skins'!F66&gt;0, 'GROSS Scores &amp; Skins'!F66-(IF(E$9&lt;=$C66, 1,0)+IF(E$9+18&lt;=$C66,1,0)),"")</f>
        <v/>
      </c>
      <c r="F66" s="15" t="str">
        <f>IF('GROSS Scores &amp; Skins'!G66&gt;0, 'GROSS Scores &amp; Skins'!G66-(IF(F$9&lt;=$C66, 1,0)+IF(F$9+18&lt;=$C66,1,0)),"")</f>
        <v/>
      </c>
      <c r="G66" s="15" t="str">
        <f>IF('GROSS Scores &amp; Skins'!H66&gt;0, 'GROSS Scores &amp; Skins'!H66-(IF(G$9&lt;=$C66, 1,0)+IF(G$9+18&lt;=$C66,1,0)),"")</f>
        <v/>
      </c>
      <c r="H66" s="15" t="str">
        <f>IF('GROSS Scores &amp; Skins'!I66&gt;0, 'GROSS Scores &amp; Skins'!I66-(IF(H$9&lt;=$C66, 1,0)+IF(H$9+18&lt;=$C66,1,0)),"")</f>
        <v/>
      </c>
      <c r="I66" s="15" t="str">
        <f>IF('GROSS Scores &amp; Skins'!J66&gt;0, 'GROSS Scores &amp; Skins'!J66-(IF(I$9&lt;=$C66, 1,0)+IF(I$9+18&lt;=$C66,1,0)),"")</f>
        <v/>
      </c>
      <c r="J66" s="15" t="str">
        <f>IF('GROSS Scores &amp; Skins'!K66&gt;0, 'GROSS Scores &amp; Skins'!K66-(IF(J$9&lt;=$C66, 1,0)+IF(J$9+18&lt;=$C66,1,0)),"")</f>
        <v/>
      </c>
      <c r="K66" s="15" t="str">
        <f>IF('GROSS Scores &amp; Skins'!L66&gt;0, 'GROSS Scores &amp; Skins'!L66-(IF(K$9&lt;=$C66, 1,0)+IF(K$9+18&lt;=$C66,1,0)),"")</f>
        <v/>
      </c>
      <c r="L66" s="15" t="str">
        <f>IF('GROSS Scores &amp; Skins'!M66&gt;0, 'GROSS Scores &amp; Skins'!M66-(IF(L$9&lt;=$C66, 1,0)+IF(L$9+18&lt;=$C66,1,0)),"")</f>
        <v/>
      </c>
      <c r="M66" s="19" t="str">
        <f t="shared" si="10"/>
        <v/>
      </c>
      <c r="N66" s="15" t="str">
        <f>IF('GROSS Scores &amp; Skins'!O66&gt;0, 'GROSS Scores &amp; Skins'!O66-(IF(N$9&lt;=$C66, 1,0)+IF(N$9+18&lt;=$C66,1,0)),"")</f>
        <v/>
      </c>
      <c r="O66" s="15" t="str">
        <f>IF('GROSS Scores &amp; Skins'!P66&gt;0, 'GROSS Scores &amp; Skins'!P66-(IF(O$9&lt;=$C66, 1,0)+IF(O$9+18&lt;=$C66,1,0)),"")</f>
        <v/>
      </c>
      <c r="P66" s="15" t="str">
        <f>IF('GROSS Scores &amp; Skins'!Q66&gt;0, 'GROSS Scores &amp; Skins'!Q66-(IF(P$9&lt;=$C66, 1,0)+IF(P$9+18&lt;=$C66,1,0)),"")</f>
        <v/>
      </c>
      <c r="Q66" s="15" t="str">
        <f>IF('GROSS Scores &amp; Skins'!R66&gt;0, 'GROSS Scores &amp; Skins'!R66-(IF(Q$9&lt;=$C66, 1,0)+IF(Q$9+18&lt;=$C66,1,0)),"")</f>
        <v/>
      </c>
      <c r="R66" s="15" t="str">
        <f>IF('GROSS Scores &amp; Skins'!S66&gt;0, 'GROSS Scores &amp; Skins'!S66-(IF(R$9&lt;=$C66, 1,0)+IF(R$9+18&lt;=$C66,1,0)),"")</f>
        <v/>
      </c>
      <c r="S66" s="15" t="str">
        <f>IF('GROSS Scores &amp; Skins'!T66&gt;0, 'GROSS Scores &amp; Skins'!T66-(IF(S$9&lt;=$C66, 1,0)+IF(S$9+18&lt;=$C66,1,0)),"")</f>
        <v/>
      </c>
      <c r="T66" s="15" t="str">
        <f>IF('GROSS Scores &amp; Skins'!U66&gt;0, 'GROSS Scores &amp; Skins'!U66-(IF(T$9&lt;=$C66, 1,0)+IF(T$9+18&lt;=$C66,1,0)),"")</f>
        <v/>
      </c>
      <c r="U66" s="15" t="str">
        <f>IF('GROSS Scores &amp; Skins'!V66&gt;0, 'GROSS Scores &amp; Skins'!V66-(IF(U$9&lt;=$C66, 1,0)+IF(U$9+18&lt;=$C66,1,0)),"")</f>
        <v/>
      </c>
      <c r="V66" s="15" t="str">
        <f>IF('GROSS Scores &amp; Skins'!W66&gt;0, 'GROSS Scores &amp; Skins'!W66-(IF(V$9&lt;=$C66, 1,0)+IF(V$9+18&lt;=$C66,1,0)),"")</f>
        <v/>
      </c>
      <c r="W66" s="19" t="str">
        <f t="shared" si="11"/>
        <v/>
      </c>
      <c r="X66" s="19" t="str">
        <f>IF(ISNUMBER('GROSS Scores &amp; Skins'!Y66),'GROSS Scores &amp; Skins'!Y66,"")</f>
        <v/>
      </c>
      <c r="Y66" s="20" t="str">
        <f t="shared" si="12"/>
        <v/>
      </c>
      <c r="Z66" s="24">
        <f t="shared" si="18"/>
        <v>0</v>
      </c>
      <c r="AA66" s="117" t="str">
        <f t="shared" si="19"/>
        <v/>
      </c>
      <c r="AB66" s="28" t="str">
        <f t="shared" si="13"/>
        <v/>
      </c>
      <c r="AC66" s="28" t="str">
        <f t="shared" si="14"/>
        <v/>
      </c>
      <c r="AD66" s="28" t="str">
        <f t="shared" si="15"/>
        <v/>
      </c>
      <c r="AE66" s="81" t="str">
        <f t="shared" si="25"/>
        <v/>
      </c>
      <c r="AF66" s="116" t="str">
        <f t="shared" ca="1" si="20"/>
        <v/>
      </c>
      <c r="AG66" s="81" t="str">
        <f t="shared" si="21"/>
        <v/>
      </c>
      <c r="AH66" s="116" t="str">
        <f t="shared" ca="1" si="22"/>
        <v/>
      </c>
      <c r="AI66" s="81" t="str">
        <f t="shared" si="23"/>
        <v/>
      </c>
      <c r="AJ66" s="116" t="str">
        <f t="shared" ca="1" si="24"/>
        <v/>
      </c>
      <c r="AK66" s="14"/>
      <c r="AL66" s="14"/>
      <c r="AM66" s="14"/>
    </row>
    <row r="67" spans="1:39" ht="15.75" x14ac:dyDescent="0.25">
      <c r="A67" s="79" t="str">
        <f>IF(ISBLANK('GROSS Scores &amp; Skins'!A67),"",'GROSS Scores &amp; Skins'!A67)</f>
        <v/>
      </c>
      <c r="B67" s="79" t="str">
        <f>IF(ISBLANK('GROSS Scores &amp; Skins'!B67),"",'GROSS Scores &amp; Skins'!B67)</f>
        <v/>
      </c>
      <c r="C67" s="80" t="str">
        <f>IF(ISBLANK('GROSS Scores &amp; Skins'!D67),"",'GROSS Scores &amp; Skins'!D67)</f>
        <v/>
      </c>
      <c r="D67" s="15" t="str">
        <f>IF('GROSS Scores &amp; Skins'!E67&gt;0, 'GROSS Scores &amp; Skins'!E67-(IF(D$9&lt;=$C67, 1,0)+IF(D$9+18&lt;=$C67,1,0)),"")</f>
        <v/>
      </c>
      <c r="E67" s="15" t="str">
        <f>IF('GROSS Scores &amp; Skins'!F67&gt;0, 'GROSS Scores &amp; Skins'!F67-(IF(E$9&lt;=$C67, 1,0)+IF(E$9+18&lt;=$C67,1,0)),"")</f>
        <v/>
      </c>
      <c r="F67" s="15" t="str">
        <f>IF('GROSS Scores &amp; Skins'!G67&gt;0, 'GROSS Scores &amp; Skins'!G67-(IF(F$9&lt;=$C67, 1,0)+IF(F$9+18&lt;=$C67,1,0)),"")</f>
        <v/>
      </c>
      <c r="G67" s="15" t="str">
        <f>IF('GROSS Scores &amp; Skins'!H67&gt;0, 'GROSS Scores &amp; Skins'!H67-(IF(G$9&lt;=$C67, 1,0)+IF(G$9+18&lt;=$C67,1,0)),"")</f>
        <v/>
      </c>
      <c r="H67" s="15" t="str">
        <f>IF('GROSS Scores &amp; Skins'!I67&gt;0, 'GROSS Scores &amp; Skins'!I67-(IF(H$9&lt;=$C67, 1,0)+IF(H$9+18&lt;=$C67,1,0)),"")</f>
        <v/>
      </c>
      <c r="I67" s="15" t="str">
        <f>IF('GROSS Scores &amp; Skins'!J67&gt;0, 'GROSS Scores &amp; Skins'!J67-(IF(I$9&lt;=$C67, 1,0)+IF(I$9+18&lt;=$C67,1,0)),"")</f>
        <v/>
      </c>
      <c r="J67" s="15" t="str">
        <f>IF('GROSS Scores &amp; Skins'!K67&gt;0, 'GROSS Scores &amp; Skins'!K67-(IF(J$9&lt;=$C67, 1,0)+IF(J$9+18&lt;=$C67,1,0)),"")</f>
        <v/>
      </c>
      <c r="K67" s="15" t="str">
        <f>IF('GROSS Scores &amp; Skins'!L67&gt;0, 'GROSS Scores &amp; Skins'!L67-(IF(K$9&lt;=$C67, 1,0)+IF(K$9+18&lt;=$C67,1,0)),"")</f>
        <v/>
      </c>
      <c r="L67" s="15" t="str">
        <f>IF('GROSS Scores &amp; Skins'!M67&gt;0, 'GROSS Scores &amp; Skins'!M67-(IF(L$9&lt;=$C67, 1,0)+IF(L$9+18&lt;=$C67,1,0)),"")</f>
        <v/>
      </c>
      <c r="M67" s="19" t="str">
        <f t="shared" si="10"/>
        <v/>
      </c>
      <c r="N67" s="15" t="str">
        <f>IF('GROSS Scores &amp; Skins'!O67&gt;0, 'GROSS Scores &amp; Skins'!O67-(IF(N$9&lt;=$C67, 1,0)+IF(N$9+18&lt;=$C67,1,0)),"")</f>
        <v/>
      </c>
      <c r="O67" s="15" t="str">
        <f>IF('GROSS Scores &amp; Skins'!P67&gt;0, 'GROSS Scores &amp; Skins'!P67-(IF(O$9&lt;=$C67, 1,0)+IF(O$9+18&lt;=$C67,1,0)),"")</f>
        <v/>
      </c>
      <c r="P67" s="15" t="str">
        <f>IF('GROSS Scores &amp; Skins'!Q67&gt;0, 'GROSS Scores &amp; Skins'!Q67-(IF(P$9&lt;=$C67, 1,0)+IF(P$9+18&lt;=$C67,1,0)),"")</f>
        <v/>
      </c>
      <c r="Q67" s="15" t="str">
        <f>IF('GROSS Scores &amp; Skins'!R67&gt;0, 'GROSS Scores &amp; Skins'!R67-(IF(Q$9&lt;=$C67, 1,0)+IF(Q$9+18&lt;=$C67,1,0)),"")</f>
        <v/>
      </c>
      <c r="R67" s="15" t="str">
        <f>IF('GROSS Scores &amp; Skins'!S67&gt;0, 'GROSS Scores &amp; Skins'!S67-(IF(R$9&lt;=$C67, 1,0)+IF(R$9+18&lt;=$C67,1,0)),"")</f>
        <v/>
      </c>
      <c r="S67" s="15" t="str">
        <f>IF('GROSS Scores &amp; Skins'!T67&gt;0, 'GROSS Scores &amp; Skins'!T67-(IF(S$9&lt;=$C67, 1,0)+IF(S$9+18&lt;=$C67,1,0)),"")</f>
        <v/>
      </c>
      <c r="T67" s="15" t="str">
        <f>IF('GROSS Scores &amp; Skins'!U67&gt;0, 'GROSS Scores &amp; Skins'!U67-(IF(T$9&lt;=$C67, 1,0)+IF(T$9+18&lt;=$C67,1,0)),"")</f>
        <v/>
      </c>
      <c r="U67" s="15" t="str">
        <f>IF('GROSS Scores &amp; Skins'!V67&gt;0, 'GROSS Scores &amp; Skins'!V67-(IF(U$9&lt;=$C67, 1,0)+IF(U$9+18&lt;=$C67,1,0)),"")</f>
        <v/>
      </c>
      <c r="V67" s="15" t="str">
        <f>IF('GROSS Scores &amp; Skins'!W67&gt;0, 'GROSS Scores &amp; Skins'!W67-(IF(V$9&lt;=$C67, 1,0)+IF(V$9+18&lt;=$C67,1,0)),"")</f>
        <v/>
      </c>
      <c r="W67" s="19" t="str">
        <f t="shared" si="11"/>
        <v/>
      </c>
      <c r="X67" s="19" t="str">
        <f>IF(ISNUMBER('GROSS Scores &amp; Skins'!Y67),'GROSS Scores &amp; Skins'!Y67,"")</f>
        <v/>
      </c>
      <c r="Y67" s="20" t="str">
        <f t="shared" si="12"/>
        <v/>
      </c>
      <c r="Z67" s="24">
        <f t="shared" si="18"/>
        <v>0</v>
      </c>
      <c r="AA67" s="117" t="str">
        <f t="shared" si="19"/>
        <v/>
      </c>
      <c r="AB67" s="28" t="str">
        <f t="shared" si="13"/>
        <v/>
      </c>
      <c r="AC67" s="28" t="str">
        <f t="shared" si="14"/>
        <v/>
      </c>
      <c r="AD67" s="28" t="str">
        <f t="shared" si="15"/>
        <v/>
      </c>
      <c r="AE67" s="81" t="str">
        <f t="shared" si="25"/>
        <v/>
      </c>
      <c r="AF67" s="116" t="str">
        <f t="shared" ca="1" si="20"/>
        <v/>
      </c>
      <c r="AG67" s="81" t="str">
        <f t="shared" si="21"/>
        <v/>
      </c>
      <c r="AH67" s="116" t="str">
        <f t="shared" ca="1" si="22"/>
        <v/>
      </c>
      <c r="AI67" s="81" t="str">
        <f t="shared" si="23"/>
        <v/>
      </c>
      <c r="AJ67" s="116" t="str">
        <f t="shared" ca="1" si="24"/>
        <v/>
      </c>
      <c r="AK67" s="14"/>
      <c r="AL67" s="14"/>
      <c r="AM67" s="14"/>
    </row>
    <row r="68" spans="1:39" ht="15.75" x14ac:dyDescent="0.25">
      <c r="A68" s="79" t="str">
        <f>IF(ISBLANK('GROSS Scores &amp; Skins'!A68),"",'GROSS Scores &amp; Skins'!A68)</f>
        <v/>
      </c>
      <c r="B68" s="79" t="str">
        <f>IF(ISBLANK('GROSS Scores &amp; Skins'!B68),"",'GROSS Scores &amp; Skins'!B68)</f>
        <v/>
      </c>
      <c r="C68" s="80" t="str">
        <f>IF(ISBLANK('GROSS Scores &amp; Skins'!D68),"",'GROSS Scores &amp; Skins'!D68)</f>
        <v/>
      </c>
      <c r="D68" s="15" t="str">
        <f>IF('GROSS Scores &amp; Skins'!E68&gt;0, 'GROSS Scores &amp; Skins'!E68-(IF(D$9&lt;=$C68, 1,0)+IF(D$9+18&lt;=$C68,1,0)),"")</f>
        <v/>
      </c>
      <c r="E68" s="15" t="str">
        <f>IF('GROSS Scores &amp; Skins'!F68&gt;0, 'GROSS Scores &amp; Skins'!F68-(IF(E$9&lt;=$C68, 1,0)+IF(E$9+18&lt;=$C68,1,0)),"")</f>
        <v/>
      </c>
      <c r="F68" s="15" t="str">
        <f>IF('GROSS Scores &amp; Skins'!G68&gt;0, 'GROSS Scores &amp; Skins'!G68-(IF(F$9&lt;=$C68, 1,0)+IF(F$9+18&lt;=$C68,1,0)),"")</f>
        <v/>
      </c>
      <c r="G68" s="15" t="str">
        <f>IF('GROSS Scores &amp; Skins'!H68&gt;0, 'GROSS Scores &amp; Skins'!H68-(IF(G$9&lt;=$C68, 1,0)+IF(G$9+18&lt;=$C68,1,0)),"")</f>
        <v/>
      </c>
      <c r="H68" s="15" t="str">
        <f>IF('GROSS Scores &amp; Skins'!I68&gt;0, 'GROSS Scores &amp; Skins'!I68-(IF(H$9&lt;=$C68, 1,0)+IF(H$9+18&lt;=$C68,1,0)),"")</f>
        <v/>
      </c>
      <c r="I68" s="15" t="str">
        <f>IF('GROSS Scores &amp; Skins'!J68&gt;0, 'GROSS Scores &amp; Skins'!J68-(IF(I$9&lt;=$C68, 1,0)+IF(I$9+18&lt;=$C68,1,0)),"")</f>
        <v/>
      </c>
      <c r="J68" s="15" t="str">
        <f>IF('GROSS Scores &amp; Skins'!K68&gt;0, 'GROSS Scores &amp; Skins'!K68-(IF(J$9&lt;=$C68, 1,0)+IF(J$9+18&lt;=$C68,1,0)),"")</f>
        <v/>
      </c>
      <c r="K68" s="15" t="str">
        <f>IF('GROSS Scores &amp; Skins'!L68&gt;0, 'GROSS Scores &amp; Skins'!L68-(IF(K$9&lt;=$C68, 1,0)+IF(K$9+18&lt;=$C68,1,0)),"")</f>
        <v/>
      </c>
      <c r="L68" s="15" t="str">
        <f>IF('GROSS Scores &amp; Skins'!M68&gt;0, 'GROSS Scores &amp; Skins'!M68-(IF(L$9&lt;=$C68, 1,0)+IF(L$9+18&lt;=$C68,1,0)),"")</f>
        <v/>
      </c>
      <c r="M68" s="19" t="str">
        <f t="shared" si="10"/>
        <v/>
      </c>
      <c r="N68" s="15" t="str">
        <f>IF('GROSS Scores &amp; Skins'!O68&gt;0, 'GROSS Scores &amp; Skins'!O68-(IF(N$9&lt;=$C68, 1,0)+IF(N$9+18&lt;=$C68,1,0)),"")</f>
        <v/>
      </c>
      <c r="O68" s="15" t="str">
        <f>IF('GROSS Scores &amp; Skins'!P68&gt;0, 'GROSS Scores &amp; Skins'!P68-(IF(O$9&lt;=$C68, 1,0)+IF(O$9+18&lt;=$C68,1,0)),"")</f>
        <v/>
      </c>
      <c r="P68" s="15" t="str">
        <f>IF('GROSS Scores &amp; Skins'!Q68&gt;0, 'GROSS Scores &amp; Skins'!Q68-(IF(P$9&lt;=$C68, 1,0)+IF(P$9+18&lt;=$C68,1,0)),"")</f>
        <v/>
      </c>
      <c r="Q68" s="15" t="str">
        <f>IF('GROSS Scores &amp; Skins'!R68&gt;0, 'GROSS Scores &amp; Skins'!R68-(IF(Q$9&lt;=$C68, 1,0)+IF(Q$9+18&lt;=$C68,1,0)),"")</f>
        <v/>
      </c>
      <c r="R68" s="15" t="str">
        <f>IF('GROSS Scores &amp; Skins'!S68&gt;0, 'GROSS Scores &amp; Skins'!S68-(IF(R$9&lt;=$C68, 1,0)+IF(R$9+18&lt;=$C68,1,0)),"")</f>
        <v/>
      </c>
      <c r="S68" s="15" t="str">
        <f>IF('GROSS Scores &amp; Skins'!T68&gt;0, 'GROSS Scores &amp; Skins'!T68-(IF(S$9&lt;=$C68, 1,0)+IF(S$9+18&lt;=$C68,1,0)),"")</f>
        <v/>
      </c>
      <c r="T68" s="15" t="str">
        <f>IF('GROSS Scores &amp; Skins'!U68&gt;0, 'GROSS Scores &amp; Skins'!U68-(IF(T$9&lt;=$C68, 1,0)+IF(T$9+18&lt;=$C68,1,0)),"")</f>
        <v/>
      </c>
      <c r="U68" s="15" t="str">
        <f>IF('GROSS Scores &amp; Skins'!V68&gt;0, 'GROSS Scores &amp; Skins'!V68-(IF(U$9&lt;=$C68, 1,0)+IF(U$9+18&lt;=$C68,1,0)),"")</f>
        <v/>
      </c>
      <c r="V68" s="15" t="str">
        <f>IF('GROSS Scores &amp; Skins'!W68&gt;0, 'GROSS Scores &amp; Skins'!W68-(IF(V$9&lt;=$C68, 1,0)+IF(V$9+18&lt;=$C68,1,0)),"")</f>
        <v/>
      </c>
      <c r="W68" s="19" t="str">
        <f t="shared" si="11"/>
        <v/>
      </c>
      <c r="X68" s="19" t="str">
        <f>IF(ISNUMBER('GROSS Scores &amp; Skins'!Y68),'GROSS Scores &amp; Skins'!Y68,"")</f>
        <v/>
      </c>
      <c r="Y68" s="20" t="str">
        <f t="shared" si="12"/>
        <v/>
      </c>
      <c r="Z68" s="24">
        <f t="shared" si="18"/>
        <v>0</v>
      </c>
      <c r="AA68" s="117" t="str">
        <f t="shared" si="19"/>
        <v/>
      </c>
      <c r="AB68" s="28" t="str">
        <f t="shared" si="13"/>
        <v/>
      </c>
      <c r="AC68" s="28" t="str">
        <f t="shared" si="14"/>
        <v/>
      </c>
      <c r="AD68" s="28" t="str">
        <f t="shared" si="15"/>
        <v/>
      </c>
      <c r="AE68" s="81" t="str">
        <f t="shared" si="25"/>
        <v/>
      </c>
      <c r="AF68" s="116" t="str">
        <f t="shared" ca="1" si="20"/>
        <v/>
      </c>
      <c r="AG68" s="81" t="str">
        <f t="shared" si="21"/>
        <v/>
      </c>
      <c r="AH68" s="116" t="str">
        <f t="shared" ca="1" si="22"/>
        <v/>
      </c>
      <c r="AI68" s="81" t="str">
        <f t="shared" si="23"/>
        <v/>
      </c>
      <c r="AJ68" s="116" t="str">
        <f t="shared" ca="1" si="24"/>
        <v/>
      </c>
      <c r="AK68" s="14"/>
      <c r="AL68" s="14"/>
      <c r="AM68" s="14"/>
    </row>
    <row r="69" spans="1:39" ht="15.75" x14ac:dyDescent="0.25">
      <c r="A69" s="79" t="str">
        <f>IF(ISBLANK('GROSS Scores &amp; Skins'!A69),"",'GROSS Scores &amp; Skins'!A69)</f>
        <v/>
      </c>
      <c r="B69" s="79" t="str">
        <f>IF(ISBLANK('GROSS Scores &amp; Skins'!B69),"",'GROSS Scores &amp; Skins'!B69)</f>
        <v/>
      </c>
      <c r="C69" s="80" t="str">
        <f>IF(ISBLANK('GROSS Scores &amp; Skins'!D69),"",'GROSS Scores &amp; Skins'!D69)</f>
        <v/>
      </c>
      <c r="D69" s="15" t="str">
        <f>IF('GROSS Scores &amp; Skins'!E69&gt;0, 'GROSS Scores &amp; Skins'!E69-(IF(D$9&lt;=$C69, 1,0)+IF(D$9+18&lt;=$C69,1,0)),"")</f>
        <v/>
      </c>
      <c r="E69" s="15" t="str">
        <f>IF('GROSS Scores &amp; Skins'!F69&gt;0, 'GROSS Scores &amp; Skins'!F69-(IF(E$9&lt;=$C69, 1,0)+IF(E$9+18&lt;=$C69,1,0)),"")</f>
        <v/>
      </c>
      <c r="F69" s="15" t="str">
        <f>IF('GROSS Scores &amp; Skins'!G69&gt;0, 'GROSS Scores &amp; Skins'!G69-(IF(F$9&lt;=$C69, 1,0)+IF(F$9+18&lt;=$C69,1,0)),"")</f>
        <v/>
      </c>
      <c r="G69" s="15" t="str">
        <f>IF('GROSS Scores &amp; Skins'!H69&gt;0, 'GROSS Scores &amp; Skins'!H69-(IF(G$9&lt;=$C69, 1,0)+IF(G$9+18&lt;=$C69,1,0)),"")</f>
        <v/>
      </c>
      <c r="H69" s="15" t="str">
        <f>IF('GROSS Scores &amp; Skins'!I69&gt;0, 'GROSS Scores &amp; Skins'!I69-(IF(H$9&lt;=$C69, 1,0)+IF(H$9+18&lt;=$C69,1,0)),"")</f>
        <v/>
      </c>
      <c r="I69" s="15" t="str">
        <f>IF('GROSS Scores &amp; Skins'!J69&gt;0, 'GROSS Scores &amp; Skins'!J69-(IF(I$9&lt;=$C69, 1,0)+IF(I$9+18&lt;=$C69,1,0)),"")</f>
        <v/>
      </c>
      <c r="J69" s="15" t="str">
        <f>IF('GROSS Scores &amp; Skins'!K69&gt;0, 'GROSS Scores &amp; Skins'!K69-(IF(J$9&lt;=$C69, 1,0)+IF(J$9+18&lt;=$C69,1,0)),"")</f>
        <v/>
      </c>
      <c r="K69" s="15" t="str">
        <f>IF('GROSS Scores &amp; Skins'!L69&gt;0, 'GROSS Scores &amp; Skins'!L69-(IF(K$9&lt;=$C69, 1,0)+IF(K$9+18&lt;=$C69,1,0)),"")</f>
        <v/>
      </c>
      <c r="L69" s="15" t="str">
        <f>IF('GROSS Scores &amp; Skins'!M69&gt;0, 'GROSS Scores &amp; Skins'!M69-(IF(L$9&lt;=$C69, 1,0)+IF(L$9+18&lt;=$C69,1,0)),"")</f>
        <v/>
      </c>
      <c r="M69" s="19" t="str">
        <f t="shared" si="10"/>
        <v/>
      </c>
      <c r="N69" s="15" t="str">
        <f>IF('GROSS Scores &amp; Skins'!O69&gt;0, 'GROSS Scores &amp; Skins'!O69-(IF(N$9&lt;=$C69, 1,0)+IF(N$9+18&lt;=$C69,1,0)),"")</f>
        <v/>
      </c>
      <c r="O69" s="15" t="str">
        <f>IF('GROSS Scores &amp; Skins'!P69&gt;0, 'GROSS Scores &amp; Skins'!P69-(IF(O$9&lt;=$C69, 1,0)+IF(O$9+18&lt;=$C69,1,0)),"")</f>
        <v/>
      </c>
      <c r="P69" s="15" t="str">
        <f>IF('GROSS Scores &amp; Skins'!Q69&gt;0, 'GROSS Scores &amp; Skins'!Q69-(IF(P$9&lt;=$C69, 1,0)+IF(P$9+18&lt;=$C69,1,0)),"")</f>
        <v/>
      </c>
      <c r="Q69" s="15" t="str">
        <f>IF('GROSS Scores &amp; Skins'!R69&gt;0, 'GROSS Scores &amp; Skins'!R69-(IF(Q$9&lt;=$C69, 1,0)+IF(Q$9+18&lt;=$C69,1,0)),"")</f>
        <v/>
      </c>
      <c r="R69" s="15" t="str">
        <f>IF('GROSS Scores &amp; Skins'!S69&gt;0, 'GROSS Scores &amp; Skins'!S69-(IF(R$9&lt;=$C69, 1,0)+IF(R$9+18&lt;=$C69,1,0)),"")</f>
        <v/>
      </c>
      <c r="S69" s="15" t="str">
        <f>IF('GROSS Scores &amp; Skins'!T69&gt;0, 'GROSS Scores &amp; Skins'!T69-(IF(S$9&lt;=$C69, 1,0)+IF(S$9+18&lt;=$C69,1,0)),"")</f>
        <v/>
      </c>
      <c r="T69" s="15" t="str">
        <f>IF('GROSS Scores &amp; Skins'!U69&gt;0, 'GROSS Scores &amp; Skins'!U69-(IF(T$9&lt;=$C69, 1,0)+IF(T$9+18&lt;=$C69,1,0)),"")</f>
        <v/>
      </c>
      <c r="U69" s="15" t="str">
        <f>IF('GROSS Scores &amp; Skins'!V69&gt;0, 'GROSS Scores &amp; Skins'!V69-(IF(U$9&lt;=$C69, 1,0)+IF(U$9+18&lt;=$C69,1,0)),"")</f>
        <v/>
      </c>
      <c r="V69" s="15" t="str">
        <f>IF('GROSS Scores &amp; Skins'!W69&gt;0, 'GROSS Scores &amp; Skins'!W69-(IF(V$9&lt;=$C69, 1,0)+IF(V$9+18&lt;=$C69,1,0)),"")</f>
        <v/>
      </c>
      <c r="W69" s="19" t="str">
        <f t="shared" si="11"/>
        <v/>
      </c>
      <c r="X69" s="19" t="str">
        <f>IF(ISNUMBER('GROSS Scores &amp; Skins'!Y69),'GROSS Scores &amp; Skins'!Y69,"")</f>
        <v/>
      </c>
      <c r="Y69" s="20" t="str">
        <f t="shared" si="12"/>
        <v/>
      </c>
      <c r="Z69" s="24">
        <f t="shared" si="18"/>
        <v>0</v>
      </c>
      <c r="AA69" s="117" t="str">
        <f t="shared" si="19"/>
        <v/>
      </c>
      <c r="AB69" s="28" t="str">
        <f t="shared" si="13"/>
        <v/>
      </c>
      <c r="AC69" s="28" t="str">
        <f t="shared" si="14"/>
        <v/>
      </c>
      <c r="AD69" s="28" t="str">
        <f t="shared" si="15"/>
        <v/>
      </c>
      <c r="AE69" s="81" t="str">
        <f t="shared" si="25"/>
        <v/>
      </c>
      <c r="AF69" s="116" t="str">
        <f t="shared" ca="1" si="20"/>
        <v/>
      </c>
      <c r="AG69" s="81" t="str">
        <f t="shared" si="21"/>
        <v/>
      </c>
      <c r="AH69" s="116" t="str">
        <f t="shared" ca="1" si="22"/>
        <v/>
      </c>
      <c r="AI69" s="81" t="str">
        <f t="shared" si="23"/>
        <v/>
      </c>
      <c r="AJ69" s="116" t="str">
        <f t="shared" ca="1" si="24"/>
        <v/>
      </c>
      <c r="AK69" s="14"/>
      <c r="AL69" s="14"/>
      <c r="AM69" s="14"/>
    </row>
    <row r="70" spans="1:39" ht="15.75" x14ac:dyDescent="0.25">
      <c r="A70" s="79" t="str">
        <f>IF(ISBLANK('GROSS Scores &amp; Skins'!A70),"",'GROSS Scores &amp; Skins'!A70)</f>
        <v/>
      </c>
      <c r="B70" s="79" t="str">
        <f>IF(ISBLANK('GROSS Scores &amp; Skins'!B70),"",'GROSS Scores &amp; Skins'!B70)</f>
        <v/>
      </c>
      <c r="C70" s="80" t="str">
        <f>IF(ISBLANK('GROSS Scores &amp; Skins'!D70),"",'GROSS Scores &amp; Skins'!D70)</f>
        <v/>
      </c>
      <c r="D70" s="15" t="str">
        <f>IF('GROSS Scores &amp; Skins'!E70&gt;0, 'GROSS Scores &amp; Skins'!E70-(IF(D$9&lt;=$C70, 1,0)+IF(D$9+18&lt;=$C70,1,0)),"")</f>
        <v/>
      </c>
      <c r="E70" s="15" t="str">
        <f>IF('GROSS Scores &amp; Skins'!F70&gt;0, 'GROSS Scores &amp; Skins'!F70-(IF(E$9&lt;=$C70, 1,0)+IF(E$9+18&lt;=$C70,1,0)),"")</f>
        <v/>
      </c>
      <c r="F70" s="15" t="str">
        <f>IF('GROSS Scores &amp; Skins'!G70&gt;0, 'GROSS Scores &amp; Skins'!G70-(IF(F$9&lt;=$C70, 1,0)+IF(F$9+18&lt;=$C70,1,0)),"")</f>
        <v/>
      </c>
      <c r="G70" s="15" t="str">
        <f>IF('GROSS Scores &amp; Skins'!H70&gt;0, 'GROSS Scores &amp; Skins'!H70-(IF(G$9&lt;=$C70, 1,0)+IF(G$9+18&lt;=$C70,1,0)),"")</f>
        <v/>
      </c>
      <c r="H70" s="15" t="str">
        <f>IF('GROSS Scores &amp; Skins'!I70&gt;0, 'GROSS Scores &amp; Skins'!I70-(IF(H$9&lt;=$C70, 1,0)+IF(H$9+18&lt;=$C70,1,0)),"")</f>
        <v/>
      </c>
      <c r="I70" s="15" t="str">
        <f>IF('GROSS Scores &amp; Skins'!J70&gt;0, 'GROSS Scores &amp; Skins'!J70-(IF(I$9&lt;=$C70, 1,0)+IF(I$9+18&lt;=$C70,1,0)),"")</f>
        <v/>
      </c>
      <c r="J70" s="15" t="str">
        <f>IF('GROSS Scores &amp; Skins'!K70&gt;0, 'GROSS Scores &amp; Skins'!K70-(IF(J$9&lt;=$C70, 1,0)+IF(J$9+18&lt;=$C70,1,0)),"")</f>
        <v/>
      </c>
      <c r="K70" s="15" t="str">
        <f>IF('GROSS Scores &amp; Skins'!L70&gt;0, 'GROSS Scores &amp; Skins'!L70-(IF(K$9&lt;=$C70, 1,0)+IF(K$9+18&lt;=$C70,1,0)),"")</f>
        <v/>
      </c>
      <c r="L70" s="15" t="str">
        <f>IF('GROSS Scores &amp; Skins'!M70&gt;0, 'GROSS Scores &amp; Skins'!M70-(IF(L$9&lt;=$C70, 1,0)+IF(L$9+18&lt;=$C70,1,0)),"")</f>
        <v/>
      </c>
      <c r="M70" s="19" t="str">
        <f t="shared" si="10"/>
        <v/>
      </c>
      <c r="N70" s="15" t="str">
        <f>IF('GROSS Scores &amp; Skins'!O70&gt;0, 'GROSS Scores &amp; Skins'!O70-(IF(N$9&lt;=$C70, 1,0)+IF(N$9+18&lt;=$C70,1,0)),"")</f>
        <v/>
      </c>
      <c r="O70" s="15" t="str">
        <f>IF('GROSS Scores &amp; Skins'!P70&gt;0, 'GROSS Scores &amp; Skins'!P70-(IF(O$9&lt;=$C70, 1,0)+IF(O$9+18&lt;=$C70,1,0)),"")</f>
        <v/>
      </c>
      <c r="P70" s="15" t="str">
        <f>IF('GROSS Scores &amp; Skins'!Q70&gt;0, 'GROSS Scores &amp; Skins'!Q70-(IF(P$9&lt;=$C70, 1,0)+IF(P$9+18&lt;=$C70,1,0)),"")</f>
        <v/>
      </c>
      <c r="Q70" s="15" t="str">
        <f>IF('GROSS Scores &amp; Skins'!R70&gt;0, 'GROSS Scores &amp; Skins'!R70-(IF(Q$9&lt;=$C70, 1,0)+IF(Q$9+18&lt;=$C70,1,0)),"")</f>
        <v/>
      </c>
      <c r="R70" s="15" t="str">
        <f>IF('GROSS Scores &amp; Skins'!S70&gt;0, 'GROSS Scores &amp; Skins'!S70-(IF(R$9&lt;=$C70, 1,0)+IF(R$9+18&lt;=$C70,1,0)),"")</f>
        <v/>
      </c>
      <c r="S70" s="15" t="str">
        <f>IF('GROSS Scores &amp; Skins'!T70&gt;0, 'GROSS Scores &amp; Skins'!T70-(IF(S$9&lt;=$C70, 1,0)+IF(S$9+18&lt;=$C70,1,0)),"")</f>
        <v/>
      </c>
      <c r="T70" s="15" t="str">
        <f>IF('GROSS Scores &amp; Skins'!U70&gt;0, 'GROSS Scores &amp; Skins'!U70-(IF(T$9&lt;=$C70, 1,0)+IF(T$9+18&lt;=$C70,1,0)),"")</f>
        <v/>
      </c>
      <c r="U70" s="15" t="str">
        <f>IF('GROSS Scores &amp; Skins'!V70&gt;0, 'GROSS Scores &amp; Skins'!V70-(IF(U$9&lt;=$C70, 1,0)+IF(U$9+18&lt;=$C70,1,0)),"")</f>
        <v/>
      </c>
      <c r="V70" s="15" t="str">
        <f>IF('GROSS Scores &amp; Skins'!W70&gt;0, 'GROSS Scores &amp; Skins'!W70-(IF(V$9&lt;=$C70, 1,0)+IF(V$9+18&lt;=$C70,1,0)),"")</f>
        <v/>
      </c>
      <c r="W70" s="19" t="str">
        <f t="shared" si="11"/>
        <v/>
      </c>
      <c r="X70" s="19" t="str">
        <f>IF(ISNUMBER('GROSS Scores &amp; Skins'!Y70),'GROSS Scores &amp; Skins'!Y70,"")</f>
        <v/>
      </c>
      <c r="Y70" s="20" t="str">
        <f t="shared" si="12"/>
        <v/>
      </c>
      <c r="Z70" s="24">
        <f t="shared" si="18"/>
        <v>0</v>
      </c>
      <c r="AA70" s="117" t="str">
        <f t="shared" si="19"/>
        <v/>
      </c>
      <c r="AB70" s="28" t="str">
        <f t="shared" si="13"/>
        <v/>
      </c>
      <c r="AC70" s="28" t="str">
        <f t="shared" si="14"/>
        <v/>
      </c>
      <c r="AD70" s="28" t="str">
        <f t="shared" si="15"/>
        <v/>
      </c>
      <c r="AE70" s="81" t="str">
        <f t="shared" si="25"/>
        <v/>
      </c>
      <c r="AF70" s="116" t="str">
        <f t="shared" ca="1" si="20"/>
        <v/>
      </c>
      <c r="AG70" s="81" t="str">
        <f t="shared" si="21"/>
        <v/>
      </c>
      <c r="AH70" s="116" t="str">
        <f t="shared" ca="1" si="22"/>
        <v/>
      </c>
      <c r="AI70" s="81" t="str">
        <f t="shared" si="23"/>
        <v/>
      </c>
      <c r="AJ70" s="116" t="str">
        <f t="shared" ca="1" si="24"/>
        <v/>
      </c>
      <c r="AK70" s="14"/>
      <c r="AL70" s="14"/>
      <c r="AM70" s="14"/>
    </row>
    <row r="71" spans="1:39" ht="15.75" x14ac:dyDescent="0.25">
      <c r="A71" s="79" t="str">
        <f>IF(ISBLANK('GROSS Scores &amp; Skins'!A71),"",'GROSS Scores &amp; Skins'!A71)</f>
        <v/>
      </c>
      <c r="B71" s="79" t="str">
        <f>IF(ISBLANK('GROSS Scores &amp; Skins'!B71),"",'GROSS Scores &amp; Skins'!B71)</f>
        <v/>
      </c>
      <c r="C71" s="80" t="str">
        <f>IF(ISBLANK('GROSS Scores &amp; Skins'!D71),"",'GROSS Scores &amp; Skins'!D71)</f>
        <v/>
      </c>
      <c r="D71" s="15" t="str">
        <f>IF('GROSS Scores &amp; Skins'!E71&gt;0, 'GROSS Scores &amp; Skins'!E71-(IF(D$9&lt;=$C71, 1,0)+IF(D$9+18&lt;=$C71,1,0)),"")</f>
        <v/>
      </c>
      <c r="E71" s="15" t="str">
        <f>IF('GROSS Scores &amp; Skins'!F71&gt;0, 'GROSS Scores &amp; Skins'!F71-(IF(E$9&lt;=$C71, 1,0)+IF(E$9+18&lt;=$C71,1,0)),"")</f>
        <v/>
      </c>
      <c r="F71" s="15" t="str">
        <f>IF('GROSS Scores &amp; Skins'!G71&gt;0, 'GROSS Scores &amp; Skins'!G71-(IF(F$9&lt;=$C71, 1,0)+IF(F$9+18&lt;=$C71,1,0)),"")</f>
        <v/>
      </c>
      <c r="G71" s="15" t="str">
        <f>IF('GROSS Scores &amp; Skins'!H71&gt;0, 'GROSS Scores &amp; Skins'!H71-(IF(G$9&lt;=$C71, 1,0)+IF(G$9+18&lt;=$C71,1,0)),"")</f>
        <v/>
      </c>
      <c r="H71" s="15" t="str">
        <f>IF('GROSS Scores &amp; Skins'!I71&gt;0, 'GROSS Scores &amp; Skins'!I71-(IF(H$9&lt;=$C71, 1,0)+IF(H$9+18&lt;=$C71,1,0)),"")</f>
        <v/>
      </c>
      <c r="I71" s="15" t="str">
        <f>IF('GROSS Scores &amp; Skins'!J71&gt;0, 'GROSS Scores &amp; Skins'!J71-(IF(I$9&lt;=$C71, 1,0)+IF(I$9+18&lt;=$C71,1,0)),"")</f>
        <v/>
      </c>
      <c r="J71" s="15" t="str">
        <f>IF('GROSS Scores &amp; Skins'!K71&gt;0, 'GROSS Scores &amp; Skins'!K71-(IF(J$9&lt;=$C71, 1,0)+IF(J$9+18&lt;=$C71,1,0)),"")</f>
        <v/>
      </c>
      <c r="K71" s="15" t="str">
        <f>IF('GROSS Scores &amp; Skins'!L71&gt;0, 'GROSS Scores &amp; Skins'!L71-(IF(K$9&lt;=$C71, 1,0)+IF(K$9+18&lt;=$C71,1,0)),"")</f>
        <v/>
      </c>
      <c r="L71" s="15" t="str">
        <f>IF('GROSS Scores &amp; Skins'!M71&gt;0, 'GROSS Scores &amp; Skins'!M71-(IF(L$9&lt;=$C71, 1,0)+IF(L$9+18&lt;=$C71,1,0)),"")</f>
        <v/>
      </c>
      <c r="M71" s="19" t="str">
        <f t="shared" si="10"/>
        <v/>
      </c>
      <c r="N71" s="15" t="str">
        <f>IF('GROSS Scores &amp; Skins'!O71&gt;0, 'GROSS Scores &amp; Skins'!O71-(IF(N$9&lt;=$C71, 1,0)+IF(N$9+18&lt;=$C71,1,0)),"")</f>
        <v/>
      </c>
      <c r="O71" s="15" t="str">
        <f>IF('GROSS Scores &amp; Skins'!P71&gt;0, 'GROSS Scores &amp; Skins'!P71-(IF(O$9&lt;=$C71, 1,0)+IF(O$9+18&lt;=$C71,1,0)),"")</f>
        <v/>
      </c>
      <c r="P71" s="15" t="str">
        <f>IF('GROSS Scores &amp; Skins'!Q71&gt;0, 'GROSS Scores &amp; Skins'!Q71-(IF(P$9&lt;=$C71, 1,0)+IF(P$9+18&lt;=$C71,1,0)),"")</f>
        <v/>
      </c>
      <c r="Q71" s="15" t="str">
        <f>IF('GROSS Scores &amp; Skins'!R71&gt;0, 'GROSS Scores &amp; Skins'!R71-(IF(Q$9&lt;=$C71, 1,0)+IF(Q$9+18&lt;=$C71,1,0)),"")</f>
        <v/>
      </c>
      <c r="R71" s="15" t="str">
        <f>IF('GROSS Scores &amp; Skins'!S71&gt;0, 'GROSS Scores &amp; Skins'!S71-(IF(R$9&lt;=$C71, 1,0)+IF(R$9+18&lt;=$C71,1,0)),"")</f>
        <v/>
      </c>
      <c r="S71" s="15" t="str">
        <f>IF('GROSS Scores &amp; Skins'!T71&gt;0, 'GROSS Scores &amp; Skins'!T71-(IF(S$9&lt;=$C71, 1,0)+IF(S$9+18&lt;=$C71,1,0)),"")</f>
        <v/>
      </c>
      <c r="T71" s="15" t="str">
        <f>IF('GROSS Scores &amp; Skins'!U71&gt;0, 'GROSS Scores &amp; Skins'!U71-(IF(T$9&lt;=$C71, 1,0)+IF(T$9+18&lt;=$C71,1,0)),"")</f>
        <v/>
      </c>
      <c r="U71" s="15" t="str">
        <f>IF('GROSS Scores &amp; Skins'!V71&gt;0, 'GROSS Scores &amp; Skins'!V71-(IF(U$9&lt;=$C71, 1,0)+IF(U$9+18&lt;=$C71,1,0)),"")</f>
        <v/>
      </c>
      <c r="V71" s="15" t="str">
        <f>IF('GROSS Scores &amp; Skins'!W71&gt;0, 'GROSS Scores &amp; Skins'!W71-(IF(V$9&lt;=$C71, 1,0)+IF(V$9+18&lt;=$C71,1,0)),"")</f>
        <v/>
      </c>
      <c r="W71" s="19" t="str">
        <f t="shared" si="11"/>
        <v/>
      </c>
      <c r="X71" s="19" t="str">
        <f>IF(ISNUMBER('GROSS Scores &amp; Skins'!Y71),'GROSS Scores &amp; Skins'!Y71,"")</f>
        <v/>
      </c>
      <c r="Y71" s="20" t="str">
        <f t="shared" si="12"/>
        <v/>
      </c>
      <c r="Z71" s="24">
        <f t="shared" si="18"/>
        <v>0</v>
      </c>
      <c r="AA71" s="117" t="str">
        <f t="shared" si="19"/>
        <v/>
      </c>
      <c r="AB71" s="28" t="str">
        <f t="shared" si="13"/>
        <v/>
      </c>
      <c r="AC71" s="28" t="str">
        <f t="shared" si="14"/>
        <v/>
      </c>
      <c r="AD71" s="28" t="str">
        <f t="shared" si="15"/>
        <v/>
      </c>
      <c r="AE71" s="81" t="str">
        <f t="shared" si="25"/>
        <v/>
      </c>
      <c r="AF71" s="116" t="str">
        <f t="shared" ca="1" si="20"/>
        <v/>
      </c>
      <c r="AG71" s="81" t="str">
        <f t="shared" si="21"/>
        <v/>
      </c>
      <c r="AH71" s="116" t="str">
        <f t="shared" ca="1" si="22"/>
        <v/>
      </c>
      <c r="AI71" s="81" t="str">
        <f t="shared" si="23"/>
        <v/>
      </c>
      <c r="AJ71" s="116" t="str">
        <f t="shared" ca="1" si="24"/>
        <v/>
      </c>
      <c r="AK71" s="14"/>
      <c r="AL71" s="14"/>
      <c r="AM71" s="14"/>
    </row>
    <row r="72" spans="1:39" ht="15.75" x14ac:dyDescent="0.25">
      <c r="A72" s="79" t="str">
        <f>IF(ISBLANK('GROSS Scores &amp; Skins'!A72),"",'GROSS Scores &amp; Skins'!A72)</f>
        <v/>
      </c>
      <c r="B72" s="79" t="str">
        <f>IF(ISBLANK('GROSS Scores &amp; Skins'!B72),"",'GROSS Scores &amp; Skins'!B72)</f>
        <v/>
      </c>
      <c r="C72" s="80" t="str">
        <f>IF(ISBLANK('GROSS Scores &amp; Skins'!D72),"",'GROSS Scores &amp; Skins'!D72)</f>
        <v/>
      </c>
      <c r="D72" s="15" t="str">
        <f>IF('GROSS Scores &amp; Skins'!E72&gt;0, 'GROSS Scores &amp; Skins'!E72-(IF(D$9&lt;=$C72, 1,0)+IF(D$9+18&lt;=$C72,1,0)),"")</f>
        <v/>
      </c>
      <c r="E72" s="15" t="str">
        <f>IF('GROSS Scores &amp; Skins'!F72&gt;0, 'GROSS Scores &amp; Skins'!F72-(IF(E$9&lt;=$C72, 1,0)+IF(E$9+18&lt;=$C72,1,0)),"")</f>
        <v/>
      </c>
      <c r="F72" s="15" t="str">
        <f>IF('GROSS Scores &amp; Skins'!G72&gt;0, 'GROSS Scores &amp; Skins'!G72-(IF(F$9&lt;=$C72, 1,0)+IF(F$9+18&lt;=$C72,1,0)),"")</f>
        <v/>
      </c>
      <c r="G72" s="15" t="str">
        <f>IF('GROSS Scores &amp; Skins'!H72&gt;0, 'GROSS Scores &amp; Skins'!H72-(IF(G$9&lt;=$C72, 1,0)+IF(G$9+18&lt;=$C72,1,0)),"")</f>
        <v/>
      </c>
      <c r="H72" s="15" t="str">
        <f>IF('GROSS Scores &amp; Skins'!I72&gt;0, 'GROSS Scores &amp; Skins'!I72-(IF(H$9&lt;=$C72, 1,0)+IF(H$9+18&lt;=$C72,1,0)),"")</f>
        <v/>
      </c>
      <c r="I72" s="15" t="str">
        <f>IF('GROSS Scores &amp; Skins'!J72&gt;0, 'GROSS Scores &amp; Skins'!J72-(IF(I$9&lt;=$C72, 1,0)+IF(I$9+18&lt;=$C72,1,0)),"")</f>
        <v/>
      </c>
      <c r="J72" s="15" t="str">
        <f>IF('GROSS Scores &amp; Skins'!K72&gt;0, 'GROSS Scores &amp; Skins'!K72-(IF(J$9&lt;=$C72, 1,0)+IF(J$9+18&lt;=$C72,1,0)),"")</f>
        <v/>
      </c>
      <c r="K72" s="15" t="str">
        <f>IF('GROSS Scores &amp; Skins'!L72&gt;0, 'GROSS Scores &amp; Skins'!L72-(IF(K$9&lt;=$C72, 1,0)+IF(K$9+18&lt;=$C72,1,0)),"")</f>
        <v/>
      </c>
      <c r="L72" s="15" t="str">
        <f>IF('GROSS Scores &amp; Skins'!M72&gt;0, 'GROSS Scores &amp; Skins'!M72-(IF(L$9&lt;=$C72, 1,0)+IF(L$9+18&lt;=$C72,1,0)),"")</f>
        <v/>
      </c>
      <c r="M72" s="19" t="str">
        <f t="shared" si="10"/>
        <v/>
      </c>
      <c r="N72" s="15" t="str">
        <f>IF('GROSS Scores &amp; Skins'!O72&gt;0, 'GROSS Scores &amp; Skins'!O72-(IF(N$9&lt;=$C72, 1,0)+IF(N$9+18&lt;=$C72,1,0)),"")</f>
        <v/>
      </c>
      <c r="O72" s="15" t="str">
        <f>IF('GROSS Scores &amp; Skins'!P72&gt;0, 'GROSS Scores &amp; Skins'!P72-(IF(O$9&lt;=$C72, 1,0)+IF(O$9+18&lt;=$C72,1,0)),"")</f>
        <v/>
      </c>
      <c r="P72" s="15" t="str">
        <f>IF('GROSS Scores &amp; Skins'!Q72&gt;0, 'GROSS Scores &amp; Skins'!Q72-(IF(P$9&lt;=$C72, 1,0)+IF(P$9+18&lt;=$C72,1,0)),"")</f>
        <v/>
      </c>
      <c r="Q72" s="15" t="str">
        <f>IF('GROSS Scores &amp; Skins'!R72&gt;0, 'GROSS Scores &amp; Skins'!R72-(IF(Q$9&lt;=$C72, 1,0)+IF(Q$9+18&lt;=$C72,1,0)),"")</f>
        <v/>
      </c>
      <c r="R72" s="15" t="str">
        <f>IF('GROSS Scores &amp; Skins'!S72&gt;0, 'GROSS Scores &amp; Skins'!S72-(IF(R$9&lt;=$C72, 1,0)+IF(R$9+18&lt;=$C72,1,0)),"")</f>
        <v/>
      </c>
      <c r="S72" s="15" t="str">
        <f>IF('GROSS Scores &amp; Skins'!T72&gt;0, 'GROSS Scores &amp; Skins'!T72-(IF(S$9&lt;=$C72, 1,0)+IF(S$9+18&lt;=$C72,1,0)),"")</f>
        <v/>
      </c>
      <c r="T72" s="15" t="str">
        <f>IF('GROSS Scores &amp; Skins'!U72&gt;0, 'GROSS Scores &amp; Skins'!U72-(IF(T$9&lt;=$C72, 1,0)+IF(T$9+18&lt;=$C72,1,0)),"")</f>
        <v/>
      </c>
      <c r="U72" s="15" t="str">
        <f>IF('GROSS Scores &amp; Skins'!V72&gt;0, 'GROSS Scores &amp; Skins'!V72-(IF(U$9&lt;=$C72, 1,0)+IF(U$9+18&lt;=$C72,1,0)),"")</f>
        <v/>
      </c>
      <c r="V72" s="15" t="str">
        <f>IF('GROSS Scores &amp; Skins'!W72&gt;0, 'GROSS Scores &amp; Skins'!W72-(IF(V$9&lt;=$C72, 1,0)+IF(V$9+18&lt;=$C72,1,0)),"")</f>
        <v/>
      </c>
      <c r="W72" s="19" t="str">
        <f t="shared" si="11"/>
        <v/>
      </c>
      <c r="X72" s="19" t="str">
        <f>IF(ISNUMBER('GROSS Scores &amp; Skins'!Y72),'GROSS Scores &amp; Skins'!Y72,"")</f>
        <v/>
      </c>
      <c r="Y72" s="20" t="str">
        <f t="shared" si="12"/>
        <v/>
      </c>
      <c r="Z72" s="24">
        <f t="shared" si="18"/>
        <v>0</v>
      </c>
      <c r="AA72" s="117" t="str">
        <f t="shared" si="19"/>
        <v/>
      </c>
      <c r="AB72" s="28" t="str">
        <f t="shared" si="13"/>
        <v/>
      </c>
      <c r="AC72" s="28" t="str">
        <f t="shared" si="14"/>
        <v/>
      </c>
      <c r="AD72" s="28" t="str">
        <f t="shared" si="15"/>
        <v/>
      </c>
      <c r="AE72" s="81" t="str">
        <f t="shared" si="25"/>
        <v/>
      </c>
      <c r="AF72" s="116" t="str">
        <f t="shared" ca="1" si="20"/>
        <v/>
      </c>
      <c r="AG72" s="81" t="str">
        <f t="shared" si="21"/>
        <v/>
      </c>
      <c r="AH72" s="116" t="str">
        <f t="shared" ca="1" si="22"/>
        <v/>
      </c>
      <c r="AI72" s="81" t="str">
        <f t="shared" si="23"/>
        <v/>
      </c>
      <c r="AJ72" s="116" t="str">
        <f t="shared" ca="1" si="24"/>
        <v/>
      </c>
      <c r="AK72" s="14"/>
      <c r="AL72" s="14"/>
      <c r="AM72" s="14"/>
    </row>
    <row r="73" spans="1:39" ht="15.75" x14ac:dyDescent="0.25">
      <c r="A73" s="79" t="str">
        <f>IF(ISBLANK('GROSS Scores &amp; Skins'!A73),"",'GROSS Scores &amp; Skins'!A73)</f>
        <v/>
      </c>
      <c r="B73" s="79" t="str">
        <f>IF(ISBLANK('GROSS Scores &amp; Skins'!B73),"",'GROSS Scores &amp; Skins'!B73)</f>
        <v/>
      </c>
      <c r="C73" s="80" t="str">
        <f>IF(ISBLANK('GROSS Scores &amp; Skins'!D73),"",'GROSS Scores &amp; Skins'!D73)</f>
        <v/>
      </c>
      <c r="D73" s="15" t="str">
        <f>IF('GROSS Scores &amp; Skins'!E73&gt;0, 'GROSS Scores &amp; Skins'!E73-(IF(D$9&lt;=$C73, 1,0)+IF(D$9+18&lt;=$C73,1,0)),"")</f>
        <v/>
      </c>
      <c r="E73" s="15" t="str">
        <f>IF('GROSS Scores &amp; Skins'!F73&gt;0, 'GROSS Scores &amp; Skins'!F73-(IF(E$9&lt;=$C73, 1,0)+IF(E$9+18&lt;=$C73,1,0)),"")</f>
        <v/>
      </c>
      <c r="F73" s="15" t="str">
        <f>IF('GROSS Scores &amp; Skins'!G73&gt;0, 'GROSS Scores &amp; Skins'!G73-(IF(F$9&lt;=$C73, 1,0)+IF(F$9+18&lt;=$C73,1,0)),"")</f>
        <v/>
      </c>
      <c r="G73" s="15" t="str">
        <f>IF('GROSS Scores &amp; Skins'!H73&gt;0, 'GROSS Scores &amp; Skins'!H73-(IF(G$9&lt;=$C73, 1,0)+IF(G$9+18&lt;=$C73,1,0)),"")</f>
        <v/>
      </c>
      <c r="H73" s="15" t="str">
        <f>IF('GROSS Scores &amp; Skins'!I73&gt;0, 'GROSS Scores &amp; Skins'!I73-(IF(H$9&lt;=$C73, 1,0)+IF(H$9+18&lt;=$C73,1,0)),"")</f>
        <v/>
      </c>
      <c r="I73" s="15" t="str">
        <f>IF('GROSS Scores &amp; Skins'!J73&gt;0, 'GROSS Scores &amp; Skins'!J73-(IF(I$9&lt;=$C73, 1,0)+IF(I$9+18&lt;=$C73,1,0)),"")</f>
        <v/>
      </c>
      <c r="J73" s="15" t="str">
        <f>IF('GROSS Scores &amp; Skins'!K73&gt;0, 'GROSS Scores &amp; Skins'!K73-(IF(J$9&lt;=$C73, 1,0)+IF(J$9+18&lt;=$C73,1,0)),"")</f>
        <v/>
      </c>
      <c r="K73" s="15" t="str">
        <f>IF('GROSS Scores &amp; Skins'!L73&gt;0, 'GROSS Scores &amp; Skins'!L73-(IF(K$9&lt;=$C73, 1,0)+IF(K$9+18&lt;=$C73,1,0)),"")</f>
        <v/>
      </c>
      <c r="L73" s="15" t="str">
        <f>IF('GROSS Scores &amp; Skins'!M73&gt;0, 'GROSS Scores &amp; Skins'!M73-(IF(L$9&lt;=$C73, 1,0)+IF(L$9+18&lt;=$C73,1,0)),"")</f>
        <v/>
      </c>
      <c r="M73" s="19" t="str">
        <f t="shared" si="10"/>
        <v/>
      </c>
      <c r="N73" s="15" t="str">
        <f>IF('GROSS Scores &amp; Skins'!O73&gt;0, 'GROSS Scores &amp; Skins'!O73-(IF(N$9&lt;=$C73, 1,0)+IF(N$9+18&lt;=$C73,1,0)),"")</f>
        <v/>
      </c>
      <c r="O73" s="15" t="str">
        <f>IF('GROSS Scores &amp; Skins'!P73&gt;0, 'GROSS Scores &amp; Skins'!P73-(IF(O$9&lt;=$C73, 1,0)+IF(O$9+18&lt;=$C73,1,0)),"")</f>
        <v/>
      </c>
      <c r="P73" s="15" t="str">
        <f>IF('GROSS Scores &amp; Skins'!Q73&gt;0, 'GROSS Scores &amp; Skins'!Q73-(IF(P$9&lt;=$C73, 1,0)+IF(P$9+18&lt;=$C73,1,0)),"")</f>
        <v/>
      </c>
      <c r="Q73" s="15" t="str">
        <f>IF('GROSS Scores &amp; Skins'!R73&gt;0, 'GROSS Scores &amp; Skins'!R73-(IF(Q$9&lt;=$C73, 1,0)+IF(Q$9+18&lt;=$C73,1,0)),"")</f>
        <v/>
      </c>
      <c r="R73" s="15" t="str">
        <f>IF('GROSS Scores &amp; Skins'!S73&gt;0, 'GROSS Scores &amp; Skins'!S73-(IF(R$9&lt;=$C73, 1,0)+IF(R$9+18&lt;=$C73,1,0)),"")</f>
        <v/>
      </c>
      <c r="S73" s="15" t="str">
        <f>IF('GROSS Scores &amp; Skins'!T73&gt;0, 'GROSS Scores &amp; Skins'!T73-(IF(S$9&lt;=$C73, 1,0)+IF(S$9+18&lt;=$C73,1,0)),"")</f>
        <v/>
      </c>
      <c r="T73" s="15" t="str">
        <f>IF('GROSS Scores &amp; Skins'!U73&gt;0, 'GROSS Scores &amp; Skins'!U73-(IF(T$9&lt;=$C73, 1,0)+IF(T$9+18&lt;=$C73,1,0)),"")</f>
        <v/>
      </c>
      <c r="U73" s="15" t="str">
        <f>IF('GROSS Scores &amp; Skins'!V73&gt;0, 'GROSS Scores &amp; Skins'!V73-(IF(U$9&lt;=$C73, 1,0)+IF(U$9+18&lt;=$C73,1,0)),"")</f>
        <v/>
      </c>
      <c r="V73" s="15" t="str">
        <f>IF('GROSS Scores &amp; Skins'!W73&gt;0, 'GROSS Scores &amp; Skins'!W73-(IF(V$9&lt;=$C73, 1,0)+IF(V$9+18&lt;=$C73,1,0)),"")</f>
        <v/>
      </c>
      <c r="W73" s="19" t="str">
        <f t="shared" si="11"/>
        <v/>
      </c>
      <c r="X73" s="19" t="str">
        <f>IF(ISNUMBER('GROSS Scores &amp; Skins'!Y73),'GROSS Scores &amp; Skins'!Y73,"")</f>
        <v/>
      </c>
      <c r="Y73" s="20" t="str">
        <f t="shared" si="12"/>
        <v/>
      </c>
      <c r="Z73" s="24">
        <f t="shared" si="18"/>
        <v>0</v>
      </c>
      <c r="AA73" s="117" t="str">
        <f t="shared" si="19"/>
        <v/>
      </c>
      <c r="AB73" s="28" t="str">
        <f t="shared" si="13"/>
        <v/>
      </c>
      <c r="AC73" s="28" t="str">
        <f t="shared" si="14"/>
        <v/>
      </c>
      <c r="AD73" s="28" t="str">
        <f t="shared" si="15"/>
        <v/>
      </c>
      <c r="AE73" s="81" t="str">
        <f t="shared" si="25"/>
        <v/>
      </c>
      <c r="AF73" s="116" t="str">
        <f t="shared" ca="1" si="20"/>
        <v/>
      </c>
      <c r="AG73" s="81" t="str">
        <f t="shared" si="21"/>
        <v/>
      </c>
      <c r="AH73" s="116" t="str">
        <f t="shared" ca="1" si="22"/>
        <v/>
      </c>
      <c r="AI73" s="81" t="str">
        <f t="shared" si="23"/>
        <v/>
      </c>
      <c r="AJ73" s="116" t="str">
        <f t="shared" ca="1" si="24"/>
        <v/>
      </c>
      <c r="AK73" s="14"/>
      <c r="AL73" s="14"/>
      <c r="AM73" s="14"/>
    </row>
    <row r="74" spans="1:39" ht="15.75" x14ac:dyDescent="0.25">
      <c r="A74" s="79" t="str">
        <f>IF(ISBLANK('GROSS Scores &amp; Skins'!A74),"",'GROSS Scores &amp; Skins'!A74)</f>
        <v/>
      </c>
      <c r="B74" s="135" t="str">
        <f>IF(ISBLANK('GROSS Scores &amp; Skins'!B74),"",'GROSS Scores &amp; Skins'!B74)</f>
        <v/>
      </c>
      <c r="C74" s="80" t="str">
        <f>IF(ISBLANK('GROSS Scores &amp; Skins'!D74),"",'GROSS Scores &amp; Skins'!D74)</f>
        <v/>
      </c>
      <c r="D74" s="15" t="str">
        <f>IF('GROSS Scores &amp; Skins'!E74&gt;0, 'GROSS Scores &amp; Skins'!E74-(IF(D$9&lt;=$C74, 1,0)+IF(D$9+18&lt;=$C74,1,0)),"")</f>
        <v/>
      </c>
      <c r="E74" s="15" t="str">
        <f>IF('GROSS Scores &amp; Skins'!F74&gt;0, 'GROSS Scores &amp; Skins'!F74-(IF(E$9&lt;=$C74, 1,0)+IF(E$9+18&lt;=$C74,1,0)),"")</f>
        <v/>
      </c>
      <c r="F74" s="15" t="str">
        <f>IF('GROSS Scores &amp; Skins'!G74&gt;0, 'GROSS Scores &amp; Skins'!G74-(IF(F$9&lt;=$C74, 1,0)+IF(F$9+18&lt;=$C74,1,0)),"")</f>
        <v/>
      </c>
      <c r="G74" s="15" t="str">
        <f>IF('GROSS Scores &amp; Skins'!H74&gt;0, 'GROSS Scores &amp; Skins'!H74-(IF(G$9&lt;=$C74, 1,0)+IF(G$9+18&lt;=$C74,1,0)),"")</f>
        <v/>
      </c>
      <c r="H74" s="15" t="str">
        <f>IF('GROSS Scores &amp; Skins'!I74&gt;0, 'GROSS Scores &amp; Skins'!I74-(IF(H$9&lt;=$C74, 1,0)+IF(H$9+18&lt;=$C74,1,0)),"")</f>
        <v/>
      </c>
      <c r="I74" s="15" t="str">
        <f>IF('GROSS Scores &amp; Skins'!J74&gt;0, 'GROSS Scores &amp; Skins'!J74-(IF(I$9&lt;=$C74, 1,0)+IF(I$9+18&lt;=$C74,1,0)),"")</f>
        <v/>
      </c>
      <c r="J74" s="15" t="str">
        <f>IF('GROSS Scores &amp; Skins'!K74&gt;0, 'GROSS Scores &amp; Skins'!K74-(IF(J$9&lt;=$C74, 1,0)+IF(J$9+18&lt;=$C74,1,0)),"")</f>
        <v/>
      </c>
      <c r="K74" s="15" t="str">
        <f>IF('GROSS Scores &amp; Skins'!L74&gt;0, 'GROSS Scores &amp; Skins'!L74-(IF(K$9&lt;=$C74, 1,0)+IF(K$9+18&lt;=$C74,1,0)),"")</f>
        <v/>
      </c>
      <c r="L74" s="15" t="str">
        <f>IF('GROSS Scores &amp; Skins'!M74&gt;0, 'GROSS Scores &amp; Skins'!M74-(IF(L$9&lt;=$C74, 1,0)+IF(L$9+18&lt;=$C74,1,0)),"")</f>
        <v/>
      </c>
      <c r="M74" s="19" t="str">
        <f t="shared" si="10"/>
        <v/>
      </c>
      <c r="N74" s="15" t="str">
        <f>IF('GROSS Scores &amp; Skins'!O74&gt;0, 'GROSS Scores &amp; Skins'!O74-(IF(N$9&lt;=$C74, 1,0)+IF(N$9+18&lt;=$C74,1,0)),"")</f>
        <v/>
      </c>
      <c r="O74" s="15" t="str">
        <f>IF('GROSS Scores &amp; Skins'!P74&gt;0, 'GROSS Scores &amp; Skins'!P74-(IF(O$9&lt;=$C74, 1,0)+IF(O$9+18&lt;=$C74,1,0)),"")</f>
        <v/>
      </c>
      <c r="P74" s="15" t="str">
        <f>IF('GROSS Scores &amp; Skins'!Q74&gt;0, 'GROSS Scores &amp; Skins'!Q74-(IF(P$9&lt;=$C74, 1,0)+IF(P$9+18&lt;=$C74,1,0)),"")</f>
        <v/>
      </c>
      <c r="Q74" s="15" t="str">
        <f>IF('GROSS Scores &amp; Skins'!R74&gt;0, 'GROSS Scores &amp; Skins'!R74-(IF(Q$9&lt;=$C74, 1,0)+IF(Q$9+18&lt;=$C74,1,0)),"")</f>
        <v/>
      </c>
      <c r="R74" s="15" t="str">
        <f>IF('GROSS Scores &amp; Skins'!S74&gt;0, 'GROSS Scores &amp; Skins'!S74-(IF(R$9&lt;=$C74, 1,0)+IF(R$9+18&lt;=$C74,1,0)),"")</f>
        <v/>
      </c>
      <c r="S74" s="15" t="str">
        <f>IF('GROSS Scores &amp; Skins'!T74&gt;0, 'GROSS Scores &amp; Skins'!T74-(IF(S$9&lt;=$C74, 1,0)+IF(S$9+18&lt;=$C74,1,0)),"")</f>
        <v/>
      </c>
      <c r="T74" s="15" t="str">
        <f>IF('GROSS Scores &amp; Skins'!U74&gt;0, 'GROSS Scores &amp; Skins'!U74-(IF(T$9&lt;=$C74, 1,0)+IF(T$9+18&lt;=$C74,1,0)),"")</f>
        <v/>
      </c>
      <c r="U74" s="15" t="str">
        <f>IF('GROSS Scores &amp; Skins'!V74&gt;0, 'GROSS Scores &amp; Skins'!V74-(IF(U$9&lt;=$C74, 1,0)+IF(U$9+18&lt;=$C74,1,0)),"")</f>
        <v/>
      </c>
      <c r="V74" s="15" t="str">
        <f>IF('GROSS Scores &amp; Skins'!W74&gt;0, 'GROSS Scores &amp; Skins'!W74-(IF(V$9&lt;=$C74, 1,0)+IF(V$9+18&lt;=$C74,1,0)),"")</f>
        <v/>
      </c>
      <c r="W74" s="19" t="str">
        <f t="shared" si="11"/>
        <v/>
      </c>
      <c r="X74" s="19" t="str">
        <f>IF(ISNUMBER('GROSS Scores &amp; Skins'!Y74),'GROSS Scores &amp; Skins'!Y74,"")</f>
        <v/>
      </c>
      <c r="Y74" s="20" t="str">
        <f t="shared" si="12"/>
        <v/>
      </c>
      <c r="Z74" s="24">
        <f t="shared" ref="Z74:Z101" si="26">SUM(IF(D$107="",0,IF(D74=D$105,1,0)),IF(E$107="",0,IF(E74=E$105,1,0)),IF(F$107="",0,IF(F74=F$105,1,0)),IF(G$107="",0,IF(G74=G$105,1,0)),IF(H$107="",0,IF(H74=H$105,1,0)),IF(I$107="",0,IF(I74=I$105,1,0)),IF(J$107="",0,IF(J74=J$105,1,0)),IF(K$107="",0,IF(K74=K$105,1,0)),IF(L$107="",0,IF(L74=L$105,1,0)),IF(N$107="",0,IF(N74=N$105,1,0)),IF(O$107="",0,IF(O74=O$105,1,0)),IF(P$107="",0,IF(P74=P$105,1,0)),IF(Q$107="",0,IF(Q74=Q$105,1,0)),IF(R$107="",0,IF(R74=R$105,1,0)),IF(S$107="",0,IF(S74=S$105,1,0)),IF(T$107="",0,IF(T74=T$105,1,0)),IF(U$107="",0,IF(U74=U$105,1,0)),IF(V$107="",0,IF(V74=V$105,1,0)))</f>
        <v>0</v>
      </c>
      <c r="AA74" s="117" t="str">
        <f t="shared" ref="AA74:AA101" si="27">IF(Z74&gt;0,ROUNDDOWN(Z74*Y$107,0),"")</f>
        <v/>
      </c>
      <c r="AB74" s="28" t="str">
        <f t="shared" si="13"/>
        <v/>
      </c>
      <c r="AC74" s="28" t="str">
        <f t="shared" si="14"/>
        <v/>
      </c>
      <c r="AD74" s="28" t="str">
        <f t="shared" si="15"/>
        <v/>
      </c>
      <c r="AE74" s="81" t="str">
        <f t="shared" si="25"/>
        <v/>
      </c>
      <c r="AF74" s="116" t="str">
        <f t="shared" ref="AF74:AF103" ca="1" si="28">IFERROR(AVERAGE(OFFSET($AM$9,AE74,0,COUNTIF($AE$9:$AE$103,AE74))),"")</f>
        <v/>
      </c>
      <c r="AG74" s="81" t="str">
        <f t="shared" ref="AG74:AG103" si="29">IF(AC74&lt;200,RANK(AC74,$AC$10:$AC$103,1),"")</f>
        <v/>
      </c>
      <c r="AH74" s="116" t="str">
        <f t="shared" ref="AH74:AH103" ca="1" si="30">IFERROR(AVERAGE(OFFSET($AM$9,AG74,0,COUNTIF($AG$9:$AG$103,AG74))),"")</f>
        <v/>
      </c>
      <c r="AI74" s="81" t="str">
        <f t="shared" ref="AI74:AI103" si="31">IF(AD74&lt;200,RANK(AD74,$AD$10:$AD$103,1),"")</f>
        <v/>
      </c>
      <c r="AJ74" s="116" t="str">
        <f t="shared" ref="AJ74:AJ103" ca="1" si="32">IFERROR(AVERAGE(OFFSET($AM$9,AI74,0,COUNTIF($AI$9:$AI$103,AI74))),"")</f>
        <v/>
      </c>
      <c r="AK74" s="14"/>
      <c r="AL74" s="14"/>
      <c r="AM74" s="14"/>
    </row>
    <row r="75" spans="1:39" ht="15.75" x14ac:dyDescent="0.25">
      <c r="A75" s="79" t="str">
        <f>IF(ISBLANK('GROSS Scores &amp; Skins'!A75),"",'GROSS Scores &amp; Skins'!A75)</f>
        <v>Banisky, John</v>
      </c>
      <c r="B75" s="135" t="str">
        <f>IF(ISBLANK('GROSS Scores &amp; Skins'!B75),"",'GROSS Scores &amp; Skins'!B75)</f>
        <v>C</v>
      </c>
      <c r="C75" s="80">
        <f>IF(ISBLANK('GROSS Scores &amp; Skins'!D75),"",'GROSS Scores &amp; Skins'!D75)</f>
        <v>18</v>
      </c>
      <c r="D75" s="15" t="str">
        <f>IF('GROSS Scores &amp; Skins'!E75&gt;0, 'GROSS Scores &amp; Skins'!E75-(IF(D$9&lt;=$C75, 1,0)+IF(D$9+18&lt;=$C75,1,0)),"")</f>
        <v/>
      </c>
      <c r="E75" s="15" t="str">
        <f>IF('GROSS Scores &amp; Skins'!F75&gt;0, 'GROSS Scores &amp; Skins'!F75-(IF(E$9&lt;=$C75, 1,0)+IF(E$9+18&lt;=$C75,1,0)),"")</f>
        <v/>
      </c>
      <c r="F75" s="15" t="str">
        <f>IF('GROSS Scores &amp; Skins'!G75&gt;0, 'GROSS Scores &amp; Skins'!G75-(IF(F$9&lt;=$C75, 1,0)+IF(F$9+18&lt;=$C75,1,0)),"")</f>
        <v/>
      </c>
      <c r="G75" s="15" t="str">
        <f>IF('GROSS Scores &amp; Skins'!H75&gt;0, 'GROSS Scores &amp; Skins'!H75-(IF(G$9&lt;=$C75, 1,0)+IF(G$9+18&lt;=$C75,1,0)),"")</f>
        <v/>
      </c>
      <c r="H75" s="15" t="str">
        <f>IF('GROSS Scores &amp; Skins'!I75&gt;0, 'GROSS Scores &amp; Skins'!I75-(IF(H$9&lt;=$C75, 1,0)+IF(H$9+18&lt;=$C75,1,0)),"")</f>
        <v/>
      </c>
      <c r="I75" s="15" t="str">
        <f>IF('GROSS Scores &amp; Skins'!J75&gt;0, 'GROSS Scores &amp; Skins'!J75-(IF(I$9&lt;=$C75, 1,0)+IF(I$9+18&lt;=$C75,1,0)),"")</f>
        <v/>
      </c>
      <c r="J75" s="15" t="str">
        <f>IF('GROSS Scores &amp; Skins'!K75&gt;0, 'GROSS Scores &amp; Skins'!K75-(IF(J$9&lt;=$C75, 1,0)+IF(J$9+18&lt;=$C75,1,0)),"")</f>
        <v/>
      </c>
      <c r="K75" s="15" t="str">
        <f>IF('GROSS Scores &amp; Skins'!L75&gt;0, 'GROSS Scores &amp; Skins'!L75-(IF(K$9&lt;=$C75, 1,0)+IF(K$9+18&lt;=$C75,1,0)),"")</f>
        <v/>
      </c>
      <c r="L75" s="15" t="str">
        <f>IF('GROSS Scores &amp; Skins'!M75&gt;0, 'GROSS Scores &amp; Skins'!M75-(IF(L$9&lt;=$C75, 1,0)+IF(L$9+18&lt;=$C75,1,0)),"")</f>
        <v/>
      </c>
      <c r="M75" s="19" t="str">
        <f t="shared" ref="M75:M103" si="33">IF(SUM(D75:L75)&gt;0, SUM(D75:L75), "")</f>
        <v/>
      </c>
      <c r="N75" s="15" t="str">
        <f>IF('GROSS Scores &amp; Skins'!O75&gt;0, 'GROSS Scores &amp; Skins'!O75-(IF(N$9&lt;=$C75, 1,0)+IF(N$9+18&lt;=$C75,1,0)),"")</f>
        <v/>
      </c>
      <c r="O75" s="15" t="str">
        <f>IF('GROSS Scores &amp; Skins'!P75&gt;0, 'GROSS Scores &amp; Skins'!P75-(IF(O$9&lt;=$C75, 1,0)+IF(O$9+18&lt;=$C75,1,0)),"")</f>
        <v/>
      </c>
      <c r="P75" s="15" t="str">
        <f>IF('GROSS Scores &amp; Skins'!Q75&gt;0, 'GROSS Scores &amp; Skins'!Q75-(IF(P$9&lt;=$C75, 1,0)+IF(P$9+18&lt;=$C75,1,0)),"")</f>
        <v/>
      </c>
      <c r="Q75" s="15" t="str">
        <f>IF('GROSS Scores &amp; Skins'!R75&gt;0, 'GROSS Scores &amp; Skins'!R75-(IF(Q$9&lt;=$C75, 1,0)+IF(Q$9+18&lt;=$C75,1,0)),"")</f>
        <v/>
      </c>
      <c r="R75" s="15" t="str">
        <f>IF('GROSS Scores &amp; Skins'!S75&gt;0, 'GROSS Scores &amp; Skins'!S75-(IF(R$9&lt;=$C75, 1,0)+IF(R$9+18&lt;=$C75,1,0)),"")</f>
        <v/>
      </c>
      <c r="S75" s="15" t="str">
        <f>IF('GROSS Scores &amp; Skins'!T75&gt;0, 'GROSS Scores &amp; Skins'!T75-(IF(S$9&lt;=$C75, 1,0)+IF(S$9+18&lt;=$C75,1,0)),"")</f>
        <v/>
      </c>
      <c r="T75" s="15" t="str">
        <f>IF('GROSS Scores &amp; Skins'!U75&gt;0, 'GROSS Scores &amp; Skins'!U75-(IF(T$9&lt;=$C75, 1,0)+IF(T$9+18&lt;=$C75,1,0)),"")</f>
        <v/>
      </c>
      <c r="U75" s="15" t="str">
        <f>IF('GROSS Scores &amp; Skins'!V75&gt;0, 'GROSS Scores &amp; Skins'!V75-(IF(U$9&lt;=$C75, 1,0)+IF(U$9+18&lt;=$C75,1,0)),"")</f>
        <v/>
      </c>
      <c r="V75" s="15" t="str">
        <f>IF('GROSS Scores &amp; Skins'!W75&gt;0, 'GROSS Scores &amp; Skins'!W75-(IF(V$9&lt;=$C75, 1,0)+IF(V$9+18&lt;=$C75,1,0)),"")</f>
        <v/>
      </c>
      <c r="W75" s="19" t="str">
        <f t="shared" ref="W75:W103" si="34">IF(SUM(N75:V75)&gt;0, SUM(N75:V75), "")</f>
        <v/>
      </c>
      <c r="X75" s="19" t="str">
        <f>IF(ISNUMBER('GROSS Scores &amp; Skins'!Y75),'GROSS Scores &amp; Skins'!Y75,"")</f>
        <v/>
      </c>
      <c r="Y75" s="20" t="str">
        <f t="shared" ref="Y75:Y103" si="35">IF(ISNUMBER(M75), X75-C75, "")</f>
        <v/>
      </c>
      <c r="Z75" s="24">
        <f t="shared" si="26"/>
        <v>0</v>
      </c>
      <c r="AA75" s="117" t="str">
        <f t="shared" si="27"/>
        <v/>
      </c>
      <c r="AB75" s="28" t="str">
        <f t="shared" ref="AB75:AB103" si="36">IF(AND($B75="A",$D75&gt;0),X75,"")</f>
        <v/>
      </c>
      <c r="AC75" s="28" t="str">
        <f t="shared" ref="AC75:AC103" si="37">IF(AND($B75="B",$D75&gt;0),Y75,"")</f>
        <v/>
      </c>
      <c r="AD75" s="28" t="str">
        <f t="shared" ref="AD75:AD103" si="38">IF(AND($B75="C",$D75&gt;0),Y75,"")</f>
        <v/>
      </c>
      <c r="AE75" s="81" t="str">
        <f t="shared" si="25"/>
        <v/>
      </c>
      <c r="AF75" s="116" t="str">
        <f t="shared" ca="1" si="28"/>
        <v/>
      </c>
      <c r="AG75" s="81" t="str">
        <f t="shared" si="29"/>
        <v/>
      </c>
      <c r="AH75" s="116" t="str">
        <f t="shared" ca="1" si="30"/>
        <v/>
      </c>
      <c r="AI75" s="81" t="str">
        <f t="shared" si="31"/>
        <v/>
      </c>
      <c r="AJ75" s="116" t="str">
        <f t="shared" ca="1" si="32"/>
        <v/>
      </c>
      <c r="AK75" s="14"/>
      <c r="AL75" s="14"/>
      <c r="AM75" s="14"/>
    </row>
    <row r="76" spans="1:39" ht="15.75" x14ac:dyDescent="0.25">
      <c r="A76" s="79" t="str">
        <f>IF(ISBLANK('GROSS Scores &amp; Skins'!A76),"",'GROSS Scores &amp; Skins'!A76)</f>
        <v>Blasberg, Gary</v>
      </c>
      <c r="B76" s="135" t="str">
        <f>IF(ISBLANK('GROSS Scores &amp; Skins'!B76),"",'GROSS Scores &amp; Skins'!B76)</f>
        <v>C</v>
      </c>
      <c r="C76" s="80">
        <f>IF(ISBLANK('GROSS Scores &amp; Skins'!D76),"",'GROSS Scores &amp; Skins'!D76)</f>
        <v>20</v>
      </c>
      <c r="D76" s="15" t="str">
        <f>IF('GROSS Scores &amp; Skins'!E76&gt;0, 'GROSS Scores &amp; Skins'!E76-(IF(D$9&lt;=$C76, 1,0)+IF(D$9+18&lt;=$C76,1,0)),"")</f>
        <v/>
      </c>
      <c r="E76" s="15" t="str">
        <f>IF('GROSS Scores &amp; Skins'!F76&gt;0, 'GROSS Scores &amp; Skins'!F76-(IF(E$9&lt;=$C76, 1,0)+IF(E$9+18&lt;=$C76,1,0)),"")</f>
        <v/>
      </c>
      <c r="F76" s="15" t="str">
        <f>IF('GROSS Scores &amp; Skins'!G76&gt;0, 'GROSS Scores &amp; Skins'!G76-(IF(F$9&lt;=$C76, 1,0)+IF(F$9+18&lt;=$C76,1,0)),"")</f>
        <v/>
      </c>
      <c r="G76" s="15" t="str">
        <f>IF('GROSS Scores &amp; Skins'!H76&gt;0, 'GROSS Scores &amp; Skins'!H76-(IF(G$9&lt;=$C76, 1,0)+IF(G$9+18&lt;=$C76,1,0)),"")</f>
        <v/>
      </c>
      <c r="H76" s="15" t="str">
        <f>IF('GROSS Scores &amp; Skins'!I76&gt;0, 'GROSS Scores &amp; Skins'!I76-(IF(H$9&lt;=$C76, 1,0)+IF(H$9+18&lt;=$C76,1,0)),"")</f>
        <v/>
      </c>
      <c r="I76" s="15" t="str">
        <f>IF('GROSS Scores &amp; Skins'!J76&gt;0, 'GROSS Scores &amp; Skins'!J76-(IF(I$9&lt;=$C76, 1,0)+IF(I$9+18&lt;=$C76,1,0)),"")</f>
        <v/>
      </c>
      <c r="J76" s="15" t="str">
        <f>IF('GROSS Scores &amp; Skins'!K76&gt;0, 'GROSS Scores &amp; Skins'!K76-(IF(J$9&lt;=$C76, 1,0)+IF(J$9+18&lt;=$C76,1,0)),"")</f>
        <v/>
      </c>
      <c r="K76" s="15" t="str">
        <f>IF('GROSS Scores &amp; Skins'!L76&gt;0, 'GROSS Scores &amp; Skins'!L76-(IF(K$9&lt;=$C76, 1,0)+IF(K$9+18&lt;=$C76,1,0)),"")</f>
        <v/>
      </c>
      <c r="L76" s="15" t="str">
        <f>IF('GROSS Scores &amp; Skins'!M76&gt;0, 'GROSS Scores &amp; Skins'!M76-(IF(L$9&lt;=$C76, 1,0)+IF(L$9+18&lt;=$C76,1,0)),"")</f>
        <v/>
      </c>
      <c r="M76" s="19" t="str">
        <f t="shared" si="33"/>
        <v/>
      </c>
      <c r="N76" s="15" t="str">
        <f>IF('GROSS Scores &amp; Skins'!O76&gt;0, 'GROSS Scores &amp; Skins'!O76-(IF(N$9&lt;=$C76, 1,0)+IF(N$9+18&lt;=$C76,1,0)),"")</f>
        <v/>
      </c>
      <c r="O76" s="15" t="str">
        <f>IF('GROSS Scores &amp; Skins'!P76&gt;0, 'GROSS Scores &amp; Skins'!P76-(IF(O$9&lt;=$C76, 1,0)+IF(O$9+18&lt;=$C76,1,0)),"")</f>
        <v/>
      </c>
      <c r="P76" s="15" t="str">
        <f>IF('GROSS Scores &amp; Skins'!Q76&gt;0, 'GROSS Scores &amp; Skins'!Q76-(IF(P$9&lt;=$C76, 1,0)+IF(P$9+18&lt;=$C76,1,0)),"")</f>
        <v/>
      </c>
      <c r="Q76" s="15" t="str">
        <f>IF('GROSS Scores &amp; Skins'!R76&gt;0, 'GROSS Scores &amp; Skins'!R76-(IF(Q$9&lt;=$C76, 1,0)+IF(Q$9+18&lt;=$C76,1,0)),"")</f>
        <v/>
      </c>
      <c r="R76" s="15" t="str">
        <f>IF('GROSS Scores &amp; Skins'!S76&gt;0, 'GROSS Scores &amp; Skins'!S76-(IF(R$9&lt;=$C76, 1,0)+IF(R$9+18&lt;=$C76,1,0)),"")</f>
        <v/>
      </c>
      <c r="S76" s="15" t="str">
        <f>IF('GROSS Scores &amp; Skins'!T76&gt;0, 'GROSS Scores &amp; Skins'!T76-(IF(S$9&lt;=$C76, 1,0)+IF(S$9+18&lt;=$C76,1,0)),"")</f>
        <v/>
      </c>
      <c r="T76" s="15" t="str">
        <f>IF('GROSS Scores &amp; Skins'!U76&gt;0, 'GROSS Scores &amp; Skins'!U76-(IF(T$9&lt;=$C76, 1,0)+IF(T$9+18&lt;=$C76,1,0)),"")</f>
        <v/>
      </c>
      <c r="U76" s="15" t="str">
        <f>IF('GROSS Scores &amp; Skins'!V76&gt;0, 'GROSS Scores &amp; Skins'!V76-(IF(U$9&lt;=$C76, 1,0)+IF(U$9+18&lt;=$C76,1,0)),"")</f>
        <v/>
      </c>
      <c r="V76" s="15" t="str">
        <f>IF('GROSS Scores &amp; Skins'!W76&gt;0, 'GROSS Scores &amp; Skins'!W76-(IF(V$9&lt;=$C76, 1,0)+IF(V$9+18&lt;=$C76,1,0)),"")</f>
        <v/>
      </c>
      <c r="W76" s="19" t="str">
        <f t="shared" si="34"/>
        <v/>
      </c>
      <c r="X76" s="19" t="str">
        <f>IF(ISNUMBER('GROSS Scores &amp; Skins'!Y76),'GROSS Scores &amp; Skins'!Y76,"")</f>
        <v/>
      </c>
      <c r="Y76" s="20" t="str">
        <f t="shared" si="35"/>
        <v/>
      </c>
      <c r="Z76" s="24">
        <f t="shared" si="26"/>
        <v>0</v>
      </c>
      <c r="AA76" s="117" t="str">
        <f t="shared" si="27"/>
        <v/>
      </c>
      <c r="AB76" s="28" t="str">
        <f t="shared" si="36"/>
        <v/>
      </c>
      <c r="AC76" s="28" t="str">
        <f t="shared" si="37"/>
        <v/>
      </c>
      <c r="AD76" s="28" t="str">
        <f t="shared" si="38"/>
        <v/>
      </c>
      <c r="AE76" s="81" t="str">
        <f t="shared" si="25"/>
        <v/>
      </c>
      <c r="AF76" s="116" t="str">
        <f t="shared" ca="1" si="28"/>
        <v/>
      </c>
      <c r="AG76" s="81" t="str">
        <f t="shared" si="29"/>
        <v/>
      </c>
      <c r="AH76" s="116" t="str">
        <f t="shared" ca="1" si="30"/>
        <v/>
      </c>
      <c r="AI76" s="81" t="str">
        <f t="shared" si="31"/>
        <v/>
      </c>
      <c r="AJ76" s="116" t="str">
        <f t="shared" ca="1" si="32"/>
        <v/>
      </c>
      <c r="AK76" s="14"/>
      <c r="AL76" s="14"/>
      <c r="AM76" s="14"/>
    </row>
    <row r="77" spans="1:39" ht="15.75" x14ac:dyDescent="0.25">
      <c r="A77" s="79" t="str">
        <f>IF(ISBLANK('GROSS Scores &amp; Skins'!A77),"",'GROSS Scores &amp; Skins'!A77)</f>
        <v>Dahl, Craig</v>
      </c>
      <c r="B77" s="135" t="str">
        <f>IF(ISBLANK('GROSS Scores &amp; Skins'!B77),"",'GROSS Scores &amp; Skins'!B77)</f>
        <v>C</v>
      </c>
      <c r="C77" s="80">
        <f>IF(ISBLANK('GROSS Scores &amp; Skins'!D77),"",'GROSS Scores &amp; Skins'!D77)</f>
        <v>18</v>
      </c>
      <c r="D77" s="15">
        <f>IF('GROSS Scores &amp; Skins'!E77&gt;0, 'GROSS Scores &amp; Skins'!E77-(IF(D$9&lt;=$C77, 1,0)+IF(D$9+18&lt;=$C77,1,0)),"")</f>
        <v>6</v>
      </c>
      <c r="E77" s="15">
        <f>IF('GROSS Scores &amp; Skins'!F77&gt;0, 'GROSS Scores &amp; Skins'!F77-(IF(E$9&lt;=$C77, 1,0)+IF(E$9+18&lt;=$C77,1,0)),"")</f>
        <v>7</v>
      </c>
      <c r="F77" s="15">
        <f>IF('GROSS Scores &amp; Skins'!G77&gt;0, 'GROSS Scores &amp; Skins'!G77-(IF(F$9&lt;=$C77, 1,0)+IF(F$9+18&lt;=$C77,1,0)),"")</f>
        <v>4</v>
      </c>
      <c r="G77" s="15">
        <f>IF('GROSS Scores &amp; Skins'!H77&gt;0, 'GROSS Scores &amp; Skins'!H77-(IF(G$9&lt;=$C77, 1,0)+IF(G$9+18&lt;=$C77,1,0)),"")</f>
        <v>3</v>
      </c>
      <c r="H77" s="15">
        <f>IF('GROSS Scores &amp; Skins'!I77&gt;0, 'GROSS Scores &amp; Skins'!I77-(IF(H$9&lt;=$C77, 1,0)+IF(H$9+18&lt;=$C77,1,0)),"")</f>
        <v>4</v>
      </c>
      <c r="I77" s="15">
        <f>IF('GROSS Scores &amp; Skins'!J77&gt;0, 'GROSS Scores &amp; Skins'!J77-(IF(I$9&lt;=$C77, 1,0)+IF(I$9+18&lt;=$C77,1,0)),"")</f>
        <v>5</v>
      </c>
      <c r="J77" s="15">
        <f>IF('GROSS Scores &amp; Skins'!K77&gt;0, 'GROSS Scores &amp; Skins'!K77-(IF(J$9&lt;=$C77, 1,0)+IF(J$9+18&lt;=$C77,1,0)),"")</f>
        <v>4</v>
      </c>
      <c r="K77" s="15">
        <f>IF('GROSS Scores &amp; Skins'!L77&gt;0, 'GROSS Scores &amp; Skins'!L77-(IF(K$9&lt;=$C77, 1,0)+IF(K$9+18&lt;=$C77,1,0)),"")</f>
        <v>3</v>
      </c>
      <c r="L77" s="15">
        <f>IF('GROSS Scores &amp; Skins'!M77&gt;0, 'GROSS Scores &amp; Skins'!M77-(IF(L$9&lt;=$C77, 1,0)+IF(L$9+18&lt;=$C77,1,0)),"")</f>
        <v>4</v>
      </c>
      <c r="M77" s="19">
        <f t="shared" si="33"/>
        <v>40</v>
      </c>
      <c r="N77" s="15">
        <f>IF('GROSS Scores &amp; Skins'!O77&gt;0, 'GROSS Scores &amp; Skins'!O77-(IF(N$9&lt;=$C77, 1,0)+IF(N$9+18&lt;=$C77,1,0)),"")</f>
        <v>5</v>
      </c>
      <c r="O77" s="15">
        <f>IF('GROSS Scores &amp; Skins'!P77&gt;0, 'GROSS Scores &amp; Skins'!P77-(IF(O$9&lt;=$C77, 1,0)+IF(O$9+18&lt;=$C77,1,0)),"")</f>
        <v>4</v>
      </c>
      <c r="P77" s="15">
        <f>IF('GROSS Scores &amp; Skins'!Q77&gt;0, 'GROSS Scores &amp; Skins'!Q77-(IF(P$9&lt;=$C77, 1,0)+IF(P$9+18&lt;=$C77,1,0)),"")</f>
        <v>2</v>
      </c>
      <c r="Q77" s="15">
        <f>IF('GROSS Scores &amp; Skins'!R77&gt;0, 'GROSS Scores &amp; Skins'!R77-(IF(Q$9&lt;=$C77, 1,0)+IF(Q$9+18&lt;=$C77,1,0)),"")</f>
        <v>7</v>
      </c>
      <c r="R77" s="15">
        <f>IF('GROSS Scores &amp; Skins'!S77&gt;0, 'GROSS Scores &amp; Skins'!S77-(IF(R$9&lt;=$C77, 1,0)+IF(R$9+18&lt;=$C77,1,0)),"")</f>
        <v>3</v>
      </c>
      <c r="S77" s="15">
        <f>IF('GROSS Scores &amp; Skins'!T77&gt;0, 'GROSS Scores &amp; Skins'!T77-(IF(S$9&lt;=$C77, 1,0)+IF(S$9+18&lt;=$C77,1,0)),"")</f>
        <v>5</v>
      </c>
      <c r="T77" s="15">
        <f>IF('GROSS Scores &amp; Skins'!U77&gt;0, 'GROSS Scores &amp; Skins'!U77-(IF(T$9&lt;=$C77, 1,0)+IF(T$9+18&lt;=$C77,1,0)),"")</f>
        <v>4</v>
      </c>
      <c r="U77" s="15">
        <f>IF('GROSS Scores &amp; Skins'!V77&gt;0, 'GROSS Scores &amp; Skins'!V77-(IF(U$9&lt;=$C77, 1,0)+IF(U$9+18&lt;=$C77,1,0)),"")</f>
        <v>3</v>
      </c>
      <c r="V77" s="15">
        <f>IF('GROSS Scores &amp; Skins'!W77&gt;0, 'GROSS Scores &amp; Skins'!W77-(IF(V$9&lt;=$C77, 1,0)+IF(V$9+18&lt;=$C77,1,0)),"")</f>
        <v>3</v>
      </c>
      <c r="W77" s="19">
        <f t="shared" si="34"/>
        <v>36</v>
      </c>
      <c r="X77" s="19">
        <f>IF(ISNUMBER('GROSS Scores &amp; Skins'!Y77),'GROSS Scores &amp; Skins'!Y77,"")</f>
        <v>94</v>
      </c>
      <c r="Y77" s="20">
        <f t="shared" si="35"/>
        <v>76</v>
      </c>
      <c r="Z77" s="24">
        <f t="shared" si="26"/>
        <v>0</v>
      </c>
      <c r="AA77" s="117" t="str">
        <f t="shared" si="27"/>
        <v/>
      </c>
      <c r="AB77" s="28" t="str">
        <f>IF(AND($B77="A",$D77&gt;0),X77,"")</f>
        <v/>
      </c>
      <c r="AC77" s="28" t="str">
        <f>IF(AND($B77="B",$D77&gt;0),Y77,"")</f>
        <v/>
      </c>
      <c r="AD77" s="28">
        <f>IF(AND($B77="C",$D77&gt;0),Y77,"")</f>
        <v>76</v>
      </c>
      <c r="AE77" s="81" t="str">
        <f t="shared" si="25"/>
        <v/>
      </c>
      <c r="AF77" s="116" t="str">
        <f t="shared" ca="1" si="28"/>
        <v/>
      </c>
      <c r="AG77" s="81" t="str">
        <f t="shared" si="29"/>
        <v/>
      </c>
      <c r="AH77" s="116" t="str">
        <f t="shared" ca="1" si="30"/>
        <v/>
      </c>
      <c r="AI77" s="81">
        <f t="shared" si="31"/>
        <v>5</v>
      </c>
      <c r="AJ77" s="116">
        <f t="shared" ca="1" si="32"/>
        <v>3</v>
      </c>
      <c r="AK77" s="14"/>
      <c r="AL77" s="14"/>
      <c r="AM77" s="14"/>
    </row>
    <row r="78" spans="1:39" ht="15.75" x14ac:dyDescent="0.25">
      <c r="A78" s="79" t="str">
        <f>IF(ISBLANK('GROSS Scores &amp; Skins'!A78),"",'GROSS Scores &amp; Skins'!A78)</f>
        <v>Farnsworth, Michael</v>
      </c>
      <c r="B78" s="135" t="str">
        <f>IF(ISBLANK('GROSS Scores &amp; Skins'!B78),"",'GROSS Scores &amp; Skins'!B78)</f>
        <v>C</v>
      </c>
      <c r="C78" s="80">
        <f>IF(ISBLANK('GROSS Scores &amp; Skins'!D78),"",'GROSS Scores &amp; Skins'!D78)</f>
        <v>13</v>
      </c>
      <c r="D78" s="15">
        <f>IF('GROSS Scores &amp; Skins'!E78&gt;0, 'GROSS Scores &amp; Skins'!E78-(IF(D$9&lt;=$C78, 1,0)+IF(D$9+18&lt;=$C78,1,0)),"")</f>
        <v>5</v>
      </c>
      <c r="E78" s="15">
        <f>IF('GROSS Scores &amp; Skins'!F78&gt;0, 'GROSS Scores &amp; Skins'!F78-(IF(E$9&lt;=$C78, 1,0)+IF(E$9+18&lt;=$C78,1,0)),"")</f>
        <v>5</v>
      </c>
      <c r="F78" s="15">
        <f>IF('GROSS Scores &amp; Skins'!G78&gt;0, 'GROSS Scores &amp; Skins'!G78-(IF(F$9&lt;=$C78, 1,0)+IF(F$9+18&lt;=$C78,1,0)),"")</f>
        <v>4</v>
      </c>
      <c r="G78" s="15">
        <f>IF('GROSS Scores &amp; Skins'!H78&gt;0, 'GROSS Scores &amp; Skins'!H78-(IF(G$9&lt;=$C78, 1,0)+IF(G$9+18&lt;=$C78,1,0)),"")</f>
        <v>2</v>
      </c>
      <c r="H78" s="15">
        <f>IF('GROSS Scores &amp; Skins'!I78&gt;0, 'GROSS Scores &amp; Skins'!I78-(IF(H$9&lt;=$C78, 1,0)+IF(H$9+18&lt;=$C78,1,0)),"")</f>
        <v>4</v>
      </c>
      <c r="I78" s="15">
        <f>IF('GROSS Scores &amp; Skins'!J78&gt;0, 'GROSS Scores &amp; Skins'!J78-(IF(I$9&lt;=$C78, 1,0)+IF(I$9+18&lt;=$C78,1,0)),"")</f>
        <v>5</v>
      </c>
      <c r="J78" s="15">
        <f>IF('GROSS Scores &amp; Skins'!K78&gt;0, 'GROSS Scores &amp; Skins'!K78-(IF(J$9&lt;=$C78, 1,0)+IF(J$9+18&lt;=$C78,1,0)),"")</f>
        <v>4</v>
      </c>
      <c r="K78" s="15">
        <f>IF('GROSS Scores &amp; Skins'!L78&gt;0, 'GROSS Scores &amp; Skins'!L78-(IF(K$9&lt;=$C78, 1,0)+IF(K$9+18&lt;=$C78,1,0)),"")</f>
        <v>4</v>
      </c>
      <c r="L78" s="15">
        <f>IF('GROSS Scores &amp; Skins'!M78&gt;0, 'GROSS Scores &amp; Skins'!M78-(IF(L$9&lt;=$C78, 1,0)+IF(L$9+18&lt;=$C78,1,0)),"")</f>
        <v>4</v>
      </c>
      <c r="M78" s="19">
        <f t="shared" si="33"/>
        <v>37</v>
      </c>
      <c r="N78" s="15">
        <f>IF('GROSS Scores &amp; Skins'!O78&gt;0, 'GROSS Scores &amp; Skins'!O78-(IF(N$9&lt;=$C78, 1,0)+IF(N$9+18&lt;=$C78,1,0)),"")</f>
        <v>5</v>
      </c>
      <c r="O78" s="15">
        <f>IF('GROSS Scores &amp; Skins'!P78&gt;0, 'GROSS Scores &amp; Skins'!P78-(IF(O$9&lt;=$C78, 1,0)+IF(O$9+18&lt;=$C78,1,0)),"")</f>
        <v>6</v>
      </c>
      <c r="P78" s="15">
        <f>IF('GROSS Scores &amp; Skins'!Q78&gt;0, 'GROSS Scores &amp; Skins'!Q78-(IF(P$9&lt;=$C78, 1,0)+IF(P$9+18&lt;=$C78,1,0)),"")</f>
        <v>3</v>
      </c>
      <c r="Q78" s="15">
        <f>IF('GROSS Scores &amp; Skins'!R78&gt;0, 'GROSS Scores &amp; Skins'!R78-(IF(Q$9&lt;=$C78, 1,0)+IF(Q$9+18&lt;=$C78,1,0)),"")</f>
        <v>7</v>
      </c>
      <c r="R78" s="15">
        <f>IF('GROSS Scores &amp; Skins'!S78&gt;0, 'GROSS Scores &amp; Skins'!S78-(IF(R$9&lt;=$C78, 1,0)+IF(R$9+18&lt;=$C78,1,0)),"")</f>
        <v>5</v>
      </c>
      <c r="S78" s="15">
        <f>IF('GROSS Scores &amp; Skins'!T78&gt;0, 'GROSS Scores &amp; Skins'!T78-(IF(S$9&lt;=$C78, 1,0)+IF(S$9+18&lt;=$C78,1,0)),"")</f>
        <v>5</v>
      </c>
      <c r="T78" s="15">
        <f>IF('GROSS Scores &amp; Skins'!U78&gt;0, 'GROSS Scores &amp; Skins'!U78-(IF(T$9&lt;=$C78, 1,0)+IF(T$9+18&lt;=$C78,1,0)),"")</f>
        <v>4</v>
      </c>
      <c r="U78" s="15">
        <f>IF('GROSS Scores &amp; Skins'!V78&gt;0, 'GROSS Scores &amp; Skins'!V78-(IF(U$9&lt;=$C78, 1,0)+IF(U$9+18&lt;=$C78,1,0)),"")</f>
        <v>5</v>
      </c>
      <c r="V78" s="15">
        <f>IF('GROSS Scores &amp; Skins'!W78&gt;0, 'GROSS Scores &amp; Skins'!W78-(IF(V$9&lt;=$C78, 1,0)+IF(V$9+18&lt;=$C78,1,0)),"")</f>
        <v>3</v>
      </c>
      <c r="W78" s="19">
        <f t="shared" si="34"/>
        <v>43</v>
      </c>
      <c r="X78" s="19">
        <f>IF(ISNUMBER('GROSS Scores &amp; Skins'!Y78),'GROSS Scores &amp; Skins'!Y78,"")</f>
        <v>93</v>
      </c>
      <c r="Y78" s="20">
        <f t="shared" si="35"/>
        <v>80</v>
      </c>
      <c r="Z78" s="24">
        <f t="shared" si="26"/>
        <v>0</v>
      </c>
      <c r="AA78" s="117" t="str">
        <f t="shared" si="27"/>
        <v/>
      </c>
      <c r="AB78" s="28" t="str">
        <f t="shared" si="36"/>
        <v/>
      </c>
      <c r="AC78" s="28" t="str">
        <f t="shared" si="37"/>
        <v/>
      </c>
      <c r="AD78" s="28">
        <f t="shared" si="38"/>
        <v>80</v>
      </c>
      <c r="AE78" s="81" t="str">
        <f t="shared" si="25"/>
        <v/>
      </c>
      <c r="AF78" s="116" t="str">
        <f t="shared" ca="1" si="28"/>
        <v/>
      </c>
      <c r="AG78" s="81" t="str">
        <f t="shared" si="29"/>
        <v/>
      </c>
      <c r="AH78" s="116" t="str">
        <f t="shared" ca="1" si="30"/>
        <v/>
      </c>
      <c r="AI78" s="81">
        <f t="shared" si="31"/>
        <v>8</v>
      </c>
      <c r="AJ78" s="116">
        <f t="shared" ca="1" si="32"/>
        <v>0</v>
      </c>
      <c r="AK78" s="14"/>
      <c r="AL78" s="14"/>
      <c r="AM78" s="14"/>
    </row>
    <row r="79" spans="1:39" ht="15.75" x14ac:dyDescent="0.25">
      <c r="A79" s="79" t="str">
        <f>IF(ISBLANK('GROSS Scores &amp; Skins'!A79),"",'GROSS Scores &amp; Skins'!A79)</f>
        <v>Goldman, Howard</v>
      </c>
      <c r="B79" s="135" t="str">
        <f>IF(ISBLANK('GROSS Scores &amp; Skins'!B79),"",'GROSS Scores &amp; Skins'!B79)</f>
        <v>C</v>
      </c>
      <c r="C79" s="80">
        <f>IF(ISBLANK('GROSS Scores &amp; Skins'!D79),"",'GROSS Scores &amp; Skins'!D79)</f>
        <v>31</v>
      </c>
      <c r="D79" s="15" t="str">
        <f>IF('GROSS Scores &amp; Skins'!E79&gt;0, 'GROSS Scores &amp; Skins'!E79-(IF(D$9&lt;=$C79, 1,0)+IF(D$9+18&lt;=$C79,1,0)),"")</f>
        <v/>
      </c>
      <c r="E79" s="15" t="str">
        <f>IF('GROSS Scores &amp; Skins'!F79&gt;0, 'GROSS Scores &amp; Skins'!F79-(IF(E$9&lt;=$C79, 1,0)+IF(E$9+18&lt;=$C79,1,0)),"")</f>
        <v/>
      </c>
      <c r="F79" s="15" t="str">
        <f>IF('GROSS Scores &amp; Skins'!G79&gt;0, 'GROSS Scores &amp; Skins'!G79-(IF(F$9&lt;=$C79, 1,0)+IF(F$9+18&lt;=$C79,1,0)),"")</f>
        <v/>
      </c>
      <c r="G79" s="15" t="str">
        <f>IF('GROSS Scores &amp; Skins'!H79&gt;0, 'GROSS Scores &amp; Skins'!H79-(IF(G$9&lt;=$C79, 1,0)+IF(G$9+18&lt;=$C79,1,0)),"")</f>
        <v/>
      </c>
      <c r="H79" s="15" t="str">
        <f>IF('GROSS Scores &amp; Skins'!I79&gt;0, 'GROSS Scores &amp; Skins'!I79-(IF(H$9&lt;=$C79, 1,0)+IF(H$9+18&lt;=$C79,1,0)),"")</f>
        <v/>
      </c>
      <c r="I79" s="15" t="str">
        <f>IF('GROSS Scores &amp; Skins'!J79&gt;0, 'GROSS Scores &amp; Skins'!J79-(IF(I$9&lt;=$C79, 1,0)+IF(I$9+18&lt;=$C79,1,0)),"")</f>
        <v/>
      </c>
      <c r="J79" s="15" t="str">
        <f>IF('GROSS Scores &amp; Skins'!K79&gt;0, 'GROSS Scores &amp; Skins'!K79-(IF(J$9&lt;=$C79, 1,0)+IF(J$9+18&lt;=$C79,1,0)),"")</f>
        <v/>
      </c>
      <c r="K79" s="15" t="str">
        <f>IF('GROSS Scores &amp; Skins'!L79&gt;0, 'GROSS Scores &amp; Skins'!L79-(IF(K$9&lt;=$C79, 1,0)+IF(K$9+18&lt;=$C79,1,0)),"")</f>
        <v/>
      </c>
      <c r="L79" s="15" t="str">
        <f>IF('GROSS Scores &amp; Skins'!M79&gt;0, 'GROSS Scores &amp; Skins'!M79-(IF(L$9&lt;=$C79, 1,0)+IF(L$9+18&lt;=$C79,1,0)),"")</f>
        <v/>
      </c>
      <c r="M79" s="19" t="str">
        <f t="shared" si="33"/>
        <v/>
      </c>
      <c r="N79" s="15" t="str">
        <f>IF('GROSS Scores &amp; Skins'!O79&gt;0, 'GROSS Scores &amp; Skins'!O79-(IF(N$9&lt;=$C79, 1,0)+IF(N$9+18&lt;=$C79,1,0)),"")</f>
        <v/>
      </c>
      <c r="O79" s="15" t="str">
        <f>IF('GROSS Scores &amp; Skins'!P79&gt;0, 'GROSS Scores &amp; Skins'!P79-(IF(O$9&lt;=$C79, 1,0)+IF(O$9+18&lt;=$C79,1,0)),"")</f>
        <v/>
      </c>
      <c r="P79" s="15" t="str">
        <f>IF('GROSS Scores &amp; Skins'!Q79&gt;0, 'GROSS Scores &amp; Skins'!Q79-(IF(P$9&lt;=$C79, 1,0)+IF(P$9+18&lt;=$C79,1,0)),"")</f>
        <v/>
      </c>
      <c r="Q79" s="15" t="str">
        <f>IF('GROSS Scores &amp; Skins'!R79&gt;0, 'GROSS Scores &amp; Skins'!R79-(IF(Q$9&lt;=$C79, 1,0)+IF(Q$9+18&lt;=$C79,1,0)),"")</f>
        <v/>
      </c>
      <c r="R79" s="15" t="str">
        <f>IF('GROSS Scores &amp; Skins'!S79&gt;0, 'GROSS Scores &amp; Skins'!S79-(IF(R$9&lt;=$C79, 1,0)+IF(R$9+18&lt;=$C79,1,0)),"")</f>
        <v/>
      </c>
      <c r="S79" s="15" t="str">
        <f>IF('GROSS Scores &amp; Skins'!T79&gt;0, 'GROSS Scores &amp; Skins'!T79-(IF(S$9&lt;=$C79, 1,0)+IF(S$9+18&lt;=$C79,1,0)),"")</f>
        <v/>
      </c>
      <c r="T79" s="15" t="str">
        <f>IF('GROSS Scores &amp; Skins'!U79&gt;0, 'GROSS Scores &amp; Skins'!U79-(IF(T$9&lt;=$C79, 1,0)+IF(T$9+18&lt;=$C79,1,0)),"")</f>
        <v/>
      </c>
      <c r="U79" s="15" t="str">
        <f>IF('GROSS Scores &amp; Skins'!V79&gt;0, 'GROSS Scores &amp; Skins'!V79-(IF(U$9&lt;=$C79, 1,0)+IF(U$9+18&lt;=$C79,1,0)),"")</f>
        <v/>
      </c>
      <c r="V79" s="15" t="str">
        <f>IF('GROSS Scores &amp; Skins'!W79&gt;0, 'GROSS Scores &amp; Skins'!W79-(IF(V$9&lt;=$C79, 1,0)+IF(V$9+18&lt;=$C79,1,0)),"")</f>
        <v/>
      </c>
      <c r="W79" s="19" t="str">
        <f t="shared" si="34"/>
        <v/>
      </c>
      <c r="X79" s="19" t="str">
        <f>IF(ISNUMBER('GROSS Scores &amp; Skins'!Y79),'GROSS Scores &amp; Skins'!Y79,"")</f>
        <v/>
      </c>
      <c r="Y79" s="20" t="str">
        <f t="shared" si="35"/>
        <v/>
      </c>
      <c r="Z79" s="24">
        <f t="shared" si="26"/>
        <v>0</v>
      </c>
      <c r="AA79" s="117" t="str">
        <f t="shared" si="27"/>
        <v/>
      </c>
      <c r="AB79" s="28" t="str">
        <f t="shared" si="36"/>
        <v/>
      </c>
      <c r="AC79" s="28" t="str">
        <f t="shared" si="37"/>
        <v/>
      </c>
      <c r="AD79" s="28" t="str">
        <f t="shared" si="38"/>
        <v/>
      </c>
      <c r="AE79" s="81" t="str">
        <f t="shared" si="25"/>
        <v/>
      </c>
      <c r="AF79" s="116" t="str">
        <f t="shared" ca="1" si="28"/>
        <v/>
      </c>
      <c r="AG79" s="81" t="str">
        <f t="shared" si="29"/>
        <v/>
      </c>
      <c r="AH79" s="116" t="str">
        <f t="shared" ca="1" si="30"/>
        <v/>
      </c>
      <c r="AI79" s="81" t="str">
        <f t="shared" si="31"/>
        <v/>
      </c>
      <c r="AJ79" s="116" t="str">
        <f t="shared" ca="1" si="32"/>
        <v/>
      </c>
      <c r="AK79" s="14"/>
      <c r="AL79" s="14"/>
      <c r="AM79" s="14"/>
    </row>
    <row r="80" spans="1:39" ht="15.75" x14ac:dyDescent="0.25">
      <c r="A80" s="79" t="str">
        <f>IF(ISBLANK('GROSS Scores &amp; Skins'!A80),"",'GROSS Scores &amp; Skins'!A80)</f>
        <v>Hamilton, Russel</v>
      </c>
      <c r="B80" s="135" t="str">
        <f>IF(ISBLANK('GROSS Scores &amp; Skins'!B80),"",'GROSS Scores &amp; Skins'!B80)</f>
        <v>C</v>
      </c>
      <c r="C80" s="80">
        <f>IF(ISBLANK('GROSS Scores &amp; Skins'!D80),"",'GROSS Scores &amp; Skins'!D80)</f>
        <v>30</v>
      </c>
      <c r="D80" s="15" t="str">
        <f>IF('GROSS Scores &amp; Skins'!E80&gt;0, 'GROSS Scores &amp; Skins'!E80-(IF(D$9&lt;=$C80, 1,0)+IF(D$9+18&lt;=$C80,1,0)),"")</f>
        <v/>
      </c>
      <c r="E80" s="15" t="str">
        <f>IF('GROSS Scores &amp; Skins'!F80&gt;0, 'GROSS Scores &amp; Skins'!F80-(IF(E$9&lt;=$C80, 1,0)+IF(E$9+18&lt;=$C80,1,0)),"")</f>
        <v/>
      </c>
      <c r="F80" s="15" t="str">
        <f>IF('GROSS Scores &amp; Skins'!G80&gt;0, 'GROSS Scores &amp; Skins'!G80-(IF(F$9&lt;=$C80, 1,0)+IF(F$9+18&lt;=$C80,1,0)),"")</f>
        <v/>
      </c>
      <c r="G80" s="15" t="str">
        <f>IF('GROSS Scores &amp; Skins'!H80&gt;0, 'GROSS Scores &amp; Skins'!H80-(IF(G$9&lt;=$C80, 1,0)+IF(G$9+18&lt;=$C80,1,0)),"")</f>
        <v/>
      </c>
      <c r="H80" s="15" t="str">
        <f>IF('GROSS Scores &amp; Skins'!I80&gt;0, 'GROSS Scores &amp; Skins'!I80-(IF(H$9&lt;=$C80, 1,0)+IF(H$9+18&lt;=$C80,1,0)),"")</f>
        <v/>
      </c>
      <c r="I80" s="15" t="str">
        <f>IF('GROSS Scores &amp; Skins'!J80&gt;0, 'GROSS Scores &amp; Skins'!J80-(IF(I$9&lt;=$C80, 1,0)+IF(I$9+18&lt;=$C80,1,0)),"")</f>
        <v/>
      </c>
      <c r="J80" s="15" t="str">
        <f>IF('GROSS Scores &amp; Skins'!K80&gt;0, 'GROSS Scores &amp; Skins'!K80-(IF(J$9&lt;=$C80, 1,0)+IF(J$9+18&lt;=$C80,1,0)),"")</f>
        <v/>
      </c>
      <c r="K80" s="15" t="str">
        <f>IF('GROSS Scores &amp; Skins'!L80&gt;0, 'GROSS Scores &amp; Skins'!L80-(IF(K$9&lt;=$C80, 1,0)+IF(K$9+18&lt;=$C80,1,0)),"")</f>
        <v/>
      </c>
      <c r="L80" s="15" t="str">
        <f>IF('GROSS Scores &amp; Skins'!M80&gt;0, 'GROSS Scores &amp; Skins'!M80-(IF(L$9&lt;=$C80, 1,0)+IF(L$9+18&lt;=$C80,1,0)),"")</f>
        <v/>
      </c>
      <c r="M80" s="19" t="str">
        <f t="shared" si="33"/>
        <v/>
      </c>
      <c r="N80" s="15" t="str">
        <f>IF('GROSS Scores &amp; Skins'!O80&gt;0, 'GROSS Scores &amp; Skins'!O80-(IF(N$9&lt;=$C80, 1,0)+IF(N$9+18&lt;=$C80,1,0)),"")</f>
        <v/>
      </c>
      <c r="O80" s="15" t="str">
        <f>IF('GROSS Scores &amp; Skins'!P80&gt;0, 'GROSS Scores &amp; Skins'!P80-(IF(O$9&lt;=$C80, 1,0)+IF(O$9+18&lt;=$C80,1,0)),"")</f>
        <v/>
      </c>
      <c r="P80" s="15" t="str">
        <f>IF('GROSS Scores &amp; Skins'!Q80&gt;0, 'GROSS Scores &amp; Skins'!Q80-(IF(P$9&lt;=$C80, 1,0)+IF(P$9+18&lt;=$C80,1,0)),"")</f>
        <v/>
      </c>
      <c r="Q80" s="15" t="str">
        <f>IF('GROSS Scores &amp; Skins'!R80&gt;0, 'GROSS Scores &amp; Skins'!R80-(IF(Q$9&lt;=$C80, 1,0)+IF(Q$9+18&lt;=$C80,1,0)),"")</f>
        <v/>
      </c>
      <c r="R80" s="15" t="str">
        <f>IF('GROSS Scores &amp; Skins'!S80&gt;0, 'GROSS Scores &amp; Skins'!S80-(IF(R$9&lt;=$C80, 1,0)+IF(R$9+18&lt;=$C80,1,0)),"")</f>
        <v/>
      </c>
      <c r="S80" s="15" t="str">
        <f>IF('GROSS Scores &amp; Skins'!T80&gt;0, 'GROSS Scores &amp; Skins'!T80-(IF(S$9&lt;=$C80, 1,0)+IF(S$9+18&lt;=$C80,1,0)),"")</f>
        <v/>
      </c>
      <c r="T80" s="15" t="str">
        <f>IF('GROSS Scores &amp; Skins'!U80&gt;0, 'GROSS Scores &amp; Skins'!U80-(IF(T$9&lt;=$C80, 1,0)+IF(T$9+18&lt;=$C80,1,0)),"")</f>
        <v/>
      </c>
      <c r="U80" s="15" t="str">
        <f>IF('GROSS Scores &amp; Skins'!V80&gt;0, 'GROSS Scores &amp; Skins'!V80-(IF(U$9&lt;=$C80, 1,0)+IF(U$9+18&lt;=$C80,1,0)),"")</f>
        <v/>
      </c>
      <c r="V80" s="15" t="str">
        <f>IF('GROSS Scores &amp; Skins'!W80&gt;0, 'GROSS Scores &amp; Skins'!W80-(IF(V$9&lt;=$C80, 1,0)+IF(V$9+18&lt;=$C80,1,0)),"")</f>
        <v/>
      </c>
      <c r="W80" s="19" t="str">
        <f t="shared" si="34"/>
        <v/>
      </c>
      <c r="X80" s="19" t="str">
        <f>IF(ISNUMBER('GROSS Scores &amp; Skins'!Y80),'GROSS Scores &amp; Skins'!Y80,"")</f>
        <v/>
      </c>
      <c r="Y80" s="20" t="str">
        <f t="shared" si="35"/>
        <v/>
      </c>
      <c r="Z80" s="24">
        <f t="shared" si="26"/>
        <v>0</v>
      </c>
      <c r="AA80" s="117" t="str">
        <f t="shared" si="27"/>
        <v/>
      </c>
      <c r="AB80" s="28" t="str">
        <f t="shared" si="36"/>
        <v/>
      </c>
      <c r="AC80" s="28" t="str">
        <f t="shared" si="37"/>
        <v/>
      </c>
      <c r="AD80" s="28" t="str">
        <f t="shared" si="38"/>
        <v/>
      </c>
      <c r="AE80" s="81" t="str">
        <f t="shared" si="25"/>
        <v/>
      </c>
      <c r="AF80" s="116" t="str">
        <f t="shared" ca="1" si="28"/>
        <v/>
      </c>
      <c r="AG80" s="81" t="str">
        <f t="shared" si="29"/>
        <v/>
      </c>
      <c r="AH80" s="116" t="str">
        <f t="shared" ca="1" si="30"/>
        <v/>
      </c>
      <c r="AI80" s="81" t="str">
        <f t="shared" si="31"/>
        <v/>
      </c>
      <c r="AJ80" s="116" t="str">
        <f t="shared" ca="1" si="32"/>
        <v/>
      </c>
      <c r="AK80" s="14"/>
      <c r="AL80" s="14"/>
      <c r="AM80" s="14"/>
    </row>
    <row r="81" spans="1:39" ht="15.75" x14ac:dyDescent="0.25">
      <c r="A81" s="79" t="str">
        <f>IF(ISBLANK('GROSS Scores &amp; Skins'!A81),"",'GROSS Scores &amp; Skins'!A81)</f>
        <v>Hartley, Nick</v>
      </c>
      <c r="B81" s="135" t="str">
        <f>IF(ISBLANK('GROSS Scores &amp; Skins'!B81),"",'GROSS Scores &amp; Skins'!B81)</f>
        <v>C</v>
      </c>
      <c r="C81" s="80">
        <f>IF(ISBLANK('GROSS Scores &amp; Skins'!D81),"",'GROSS Scores &amp; Skins'!D81)</f>
        <v>25</v>
      </c>
      <c r="D81" s="15" t="str">
        <f>IF('GROSS Scores &amp; Skins'!E81&gt;0, 'GROSS Scores &amp; Skins'!E81-(IF(D$9&lt;=$C81, 1,0)+IF(D$9+18&lt;=$C81,1,0)),"")</f>
        <v/>
      </c>
      <c r="E81" s="15" t="str">
        <f>IF('GROSS Scores &amp; Skins'!F81&gt;0, 'GROSS Scores &amp; Skins'!F81-(IF(E$9&lt;=$C81, 1,0)+IF(E$9+18&lt;=$C81,1,0)),"")</f>
        <v/>
      </c>
      <c r="F81" s="15" t="str">
        <f>IF('GROSS Scores &amp; Skins'!G81&gt;0, 'GROSS Scores &amp; Skins'!G81-(IF(F$9&lt;=$C81, 1,0)+IF(F$9+18&lt;=$C81,1,0)),"")</f>
        <v/>
      </c>
      <c r="G81" s="15" t="str">
        <f>IF('GROSS Scores &amp; Skins'!H81&gt;0, 'GROSS Scores &amp; Skins'!H81-(IF(G$9&lt;=$C81, 1,0)+IF(G$9+18&lt;=$C81,1,0)),"")</f>
        <v/>
      </c>
      <c r="H81" s="15" t="str">
        <f>IF('GROSS Scores &amp; Skins'!I81&gt;0, 'GROSS Scores &amp; Skins'!I81-(IF(H$9&lt;=$C81, 1,0)+IF(H$9+18&lt;=$C81,1,0)),"")</f>
        <v/>
      </c>
      <c r="I81" s="15" t="str">
        <f>IF('GROSS Scores &amp; Skins'!J81&gt;0, 'GROSS Scores &amp; Skins'!J81-(IF(I$9&lt;=$C81, 1,0)+IF(I$9+18&lt;=$C81,1,0)),"")</f>
        <v/>
      </c>
      <c r="J81" s="15" t="str">
        <f>IF('GROSS Scores &amp; Skins'!K81&gt;0, 'GROSS Scores &amp; Skins'!K81-(IF(J$9&lt;=$C81, 1,0)+IF(J$9+18&lt;=$C81,1,0)),"")</f>
        <v/>
      </c>
      <c r="K81" s="15" t="str">
        <f>IF('GROSS Scores &amp; Skins'!L81&gt;0, 'GROSS Scores &amp; Skins'!L81-(IF(K$9&lt;=$C81, 1,0)+IF(K$9+18&lt;=$C81,1,0)),"")</f>
        <v/>
      </c>
      <c r="L81" s="15" t="str">
        <f>IF('GROSS Scores &amp; Skins'!M81&gt;0, 'GROSS Scores &amp; Skins'!M81-(IF(L$9&lt;=$C81, 1,0)+IF(L$9+18&lt;=$C81,1,0)),"")</f>
        <v/>
      </c>
      <c r="M81" s="19" t="str">
        <f t="shared" si="33"/>
        <v/>
      </c>
      <c r="N81" s="15" t="str">
        <f>IF('GROSS Scores &amp; Skins'!O81&gt;0, 'GROSS Scores &amp; Skins'!O81-(IF(N$9&lt;=$C81, 1,0)+IF(N$9+18&lt;=$C81,1,0)),"")</f>
        <v/>
      </c>
      <c r="O81" s="15" t="str">
        <f>IF('GROSS Scores &amp; Skins'!P81&gt;0, 'GROSS Scores &amp; Skins'!P81-(IF(O$9&lt;=$C81, 1,0)+IF(O$9+18&lt;=$C81,1,0)),"")</f>
        <v/>
      </c>
      <c r="P81" s="15" t="str">
        <f>IF('GROSS Scores &amp; Skins'!Q81&gt;0, 'GROSS Scores &amp; Skins'!Q81-(IF(P$9&lt;=$C81, 1,0)+IF(P$9+18&lt;=$C81,1,0)),"")</f>
        <v/>
      </c>
      <c r="Q81" s="15" t="str">
        <f>IF('GROSS Scores &amp; Skins'!R81&gt;0, 'GROSS Scores &amp; Skins'!R81-(IF(Q$9&lt;=$C81, 1,0)+IF(Q$9+18&lt;=$C81,1,0)),"")</f>
        <v/>
      </c>
      <c r="R81" s="15" t="str">
        <f>IF('GROSS Scores &amp; Skins'!S81&gt;0, 'GROSS Scores &amp; Skins'!S81-(IF(R$9&lt;=$C81, 1,0)+IF(R$9+18&lt;=$C81,1,0)),"")</f>
        <v/>
      </c>
      <c r="S81" s="15" t="str">
        <f>IF('GROSS Scores &amp; Skins'!T81&gt;0, 'GROSS Scores &amp; Skins'!T81-(IF(S$9&lt;=$C81, 1,0)+IF(S$9+18&lt;=$C81,1,0)),"")</f>
        <v/>
      </c>
      <c r="T81" s="15" t="str">
        <f>IF('GROSS Scores &amp; Skins'!U81&gt;0, 'GROSS Scores &amp; Skins'!U81-(IF(T$9&lt;=$C81, 1,0)+IF(T$9+18&lt;=$C81,1,0)),"")</f>
        <v/>
      </c>
      <c r="U81" s="15" t="str">
        <f>IF('GROSS Scores &amp; Skins'!V81&gt;0, 'GROSS Scores &amp; Skins'!V81-(IF(U$9&lt;=$C81, 1,0)+IF(U$9+18&lt;=$C81,1,0)),"")</f>
        <v/>
      </c>
      <c r="V81" s="15" t="str">
        <f>IF('GROSS Scores &amp; Skins'!W81&gt;0, 'GROSS Scores &amp; Skins'!W81-(IF(V$9&lt;=$C81, 1,0)+IF(V$9+18&lt;=$C81,1,0)),"")</f>
        <v/>
      </c>
      <c r="W81" s="19" t="str">
        <f t="shared" si="34"/>
        <v/>
      </c>
      <c r="X81" s="19" t="str">
        <f>IF(ISNUMBER('GROSS Scores &amp; Skins'!Y81),'GROSS Scores &amp; Skins'!Y81,"")</f>
        <v/>
      </c>
      <c r="Y81" s="20" t="str">
        <f t="shared" si="35"/>
        <v/>
      </c>
      <c r="Z81" s="24">
        <f t="shared" si="26"/>
        <v>0</v>
      </c>
      <c r="AA81" s="117" t="str">
        <f t="shared" si="27"/>
        <v/>
      </c>
      <c r="AB81" s="28" t="str">
        <f t="shared" si="36"/>
        <v/>
      </c>
      <c r="AC81" s="28" t="str">
        <f t="shared" si="37"/>
        <v/>
      </c>
      <c r="AD81" s="28" t="str">
        <f t="shared" si="38"/>
        <v/>
      </c>
      <c r="AE81" s="81" t="str">
        <f t="shared" si="25"/>
        <v/>
      </c>
      <c r="AF81" s="116" t="str">
        <f t="shared" ca="1" si="28"/>
        <v/>
      </c>
      <c r="AG81" s="81" t="str">
        <f t="shared" si="29"/>
        <v/>
      </c>
      <c r="AH81" s="116" t="str">
        <f t="shared" ca="1" si="30"/>
        <v/>
      </c>
      <c r="AI81" s="81" t="str">
        <f t="shared" si="31"/>
        <v/>
      </c>
      <c r="AJ81" s="116" t="str">
        <f t="shared" ca="1" si="32"/>
        <v/>
      </c>
      <c r="AK81" s="14"/>
      <c r="AL81" s="14"/>
      <c r="AM81" s="14"/>
    </row>
    <row r="82" spans="1:39" ht="15.75" x14ac:dyDescent="0.25">
      <c r="A82" s="79" t="str">
        <f>IF(ISBLANK('GROSS Scores &amp; Skins'!A82),"",'GROSS Scores &amp; Skins'!A82)</f>
        <v>Johns, Robert</v>
      </c>
      <c r="B82" s="135" t="str">
        <f>IF(ISBLANK('GROSS Scores &amp; Skins'!B82),"",'GROSS Scores &amp; Skins'!B82)</f>
        <v>C</v>
      </c>
      <c r="C82" s="80">
        <f>IF(ISBLANK('GROSS Scores &amp; Skins'!D82),"",'GROSS Scores &amp; Skins'!D82)</f>
        <v>24</v>
      </c>
      <c r="D82" s="15" t="str">
        <f>IF('GROSS Scores &amp; Skins'!E82&gt;0, 'GROSS Scores &amp; Skins'!E82-(IF(D$9&lt;=$C82, 1,0)+IF(D$9+18&lt;=$C82,1,0)),"")</f>
        <v/>
      </c>
      <c r="E82" s="15" t="str">
        <f>IF('GROSS Scores &amp; Skins'!F82&gt;0, 'GROSS Scores &amp; Skins'!F82-(IF(E$9&lt;=$C82, 1,0)+IF(E$9+18&lt;=$C82,1,0)),"")</f>
        <v/>
      </c>
      <c r="F82" s="15" t="str">
        <f>IF('GROSS Scores &amp; Skins'!G82&gt;0, 'GROSS Scores &amp; Skins'!G82-(IF(F$9&lt;=$C82, 1,0)+IF(F$9+18&lt;=$C82,1,0)),"")</f>
        <v/>
      </c>
      <c r="G82" s="15" t="str">
        <f>IF('GROSS Scores &amp; Skins'!H82&gt;0, 'GROSS Scores &amp; Skins'!H82-(IF(G$9&lt;=$C82, 1,0)+IF(G$9+18&lt;=$C82,1,0)),"")</f>
        <v/>
      </c>
      <c r="H82" s="15" t="str">
        <f>IF('GROSS Scores &amp; Skins'!I82&gt;0, 'GROSS Scores &amp; Skins'!I82-(IF(H$9&lt;=$C82, 1,0)+IF(H$9+18&lt;=$C82,1,0)),"")</f>
        <v/>
      </c>
      <c r="I82" s="15" t="str">
        <f>IF('GROSS Scores &amp; Skins'!J82&gt;0, 'GROSS Scores &amp; Skins'!J82-(IF(I$9&lt;=$C82, 1,0)+IF(I$9+18&lt;=$C82,1,0)),"")</f>
        <v/>
      </c>
      <c r="J82" s="15" t="str">
        <f>IF('GROSS Scores &amp; Skins'!K82&gt;0, 'GROSS Scores &amp; Skins'!K82-(IF(J$9&lt;=$C82, 1,0)+IF(J$9+18&lt;=$C82,1,0)),"")</f>
        <v/>
      </c>
      <c r="K82" s="15" t="str">
        <f>IF('GROSS Scores &amp; Skins'!L82&gt;0, 'GROSS Scores &amp; Skins'!L82-(IF(K$9&lt;=$C82, 1,0)+IF(K$9+18&lt;=$C82,1,0)),"")</f>
        <v/>
      </c>
      <c r="L82" s="15" t="str">
        <f>IF('GROSS Scores &amp; Skins'!M82&gt;0, 'GROSS Scores &amp; Skins'!M82-(IF(L$9&lt;=$C82, 1,0)+IF(L$9+18&lt;=$C82,1,0)),"")</f>
        <v/>
      </c>
      <c r="M82" s="19" t="str">
        <f t="shared" si="33"/>
        <v/>
      </c>
      <c r="N82" s="15" t="str">
        <f>IF('GROSS Scores &amp; Skins'!O82&gt;0, 'GROSS Scores &amp; Skins'!O82-(IF(N$9&lt;=$C82, 1,0)+IF(N$9+18&lt;=$C82,1,0)),"")</f>
        <v/>
      </c>
      <c r="O82" s="15" t="str">
        <f>IF('GROSS Scores &amp; Skins'!P82&gt;0, 'GROSS Scores &amp; Skins'!P82-(IF(O$9&lt;=$C82, 1,0)+IF(O$9+18&lt;=$C82,1,0)),"")</f>
        <v/>
      </c>
      <c r="P82" s="15" t="str">
        <f>IF('GROSS Scores &amp; Skins'!Q82&gt;0, 'GROSS Scores &amp; Skins'!Q82-(IF(P$9&lt;=$C82, 1,0)+IF(P$9+18&lt;=$C82,1,0)),"")</f>
        <v/>
      </c>
      <c r="Q82" s="15" t="str">
        <f>IF('GROSS Scores &amp; Skins'!R82&gt;0, 'GROSS Scores &amp; Skins'!R82-(IF(Q$9&lt;=$C82, 1,0)+IF(Q$9+18&lt;=$C82,1,0)),"")</f>
        <v/>
      </c>
      <c r="R82" s="15" t="str">
        <f>IF('GROSS Scores &amp; Skins'!S82&gt;0, 'GROSS Scores &amp; Skins'!S82-(IF(R$9&lt;=$C82, 1,0)+IF(R$9+18&lt;=$C82,1,0)),"")</f>
        <v/>
      </c>
      <c r="S82" s="15" t="str">
        <f>IF('GROSS Scores &amp; Skins'!T82&gt;0, 'GROSS Scores &amp; Skins'!T82-(IF(S$9&lt;=$C82, 1,0)+IF(S$9+18&lt;=$C82,1,0)),"")</f>
        <v/>
      </c>
      <c r="T82" s="15" t="str">
        <f>IF('GROSS Scores &amp; Skins'!U82&gt;0, 'GROSS Scores &amp; Skins'!U82-(IF(T$9&lt;=$C82, 1,0)+IF(T$9+18&lt;=$C82,1,0)),"")</f>
        <v/>
      </c>
      <c r="U82" s="15" t="str">
        <f>IF('GROSS Scores &amp; Skins'!V82&gt;0, 'GROSS Scores &amp; Skins'!V82-(IF(U$9&lt;=$C82, 1,0)+IF(U$9+18&lt;=$C82,1,0)),"")</f>
        <v/>
      </c>
      <c r="V82" s="15" t="str">
        <f>IF('GROSS Scores &amp; Skins'!W82&gt;0, 'GROSS Scores &amp; Skins'!W82-(IF(V$9&lt;=$C82, 1,0)+IF(V$9+18&lt;=$C82,1,0)),"")</f>
        <v/>
      </c>
      <c r="W82" s="19" t="str">
        <f t="shared" si="34"/>
        <v/>
      </c>
      <c r="X82" s="19" t="str">
        <f>IF(ISNUMBER('GROSS Scores &amp; Skins'!Y82),'GROSS Scores &amp; Skins'!Y82,"")</f>
        <v/>
      </c>
      <c r="Y82" s="20" t="str">
        <f t="shared" si="35"/>
        <v/>
      </c>
      <c r="Z82" s="24">
        <f t="shared" si="26"/>
        <v>0</v>
      </c>
      <c r="AA82" s="117" t="str">
        <f t="shared" si="27"/>
        <v/>
      </c>
      <c r="AB82" s="28" t="str">
        <f t="shared" si="36"/>
        <v/>
      </c>
      <c r="AC82" s="28" t="str">
        <f t="shared" si="37"/>
        <v/>
      </c>
      <c r="AD82" s="28" t="str">
        <f t="shared" si="38"/>
        <v/>
      </c>
      <c r="AE82" s="81" t="str">
        <f t="shared" si="25"/>
        <v/>
      </c>
      <c r="AF82" s="116" t="str">
        <f t="shared" ca="1" si="28"/>
        <v/>
      </c>
      <c r="AG82" s="81" t="str">
        <f t="shared" si="29"/>
        <v/>
      </c>
      <c r="AH82" s="116" t="str">
        <f t="shared" ca="1" si="30"/>
        <v/>
      </c>
      <c r="AI82" s="81" t="str">
        <f t="shared" si="31"/>
        <v/>
      </c>
      <c r="AJ82" s="116" t="str">
        <f t="shared" ca="1" si="32"/>
        <v/>
      </c>
      <c r="AK82" s="14"/>
      <c r="AL82" s="14"/>
      <c r="AM82" s="14"/>
    </row>
    <row r="83" spans="1:39" ht="15.75" x14ac:dyDescent="0.25">
      <c r="A83" s="79" t="str">
        <f>IF(ISBLANK('GROSS Scores &amp; Skins'!A83),"",'GROSS Scores &amp; Skins'!A83)</f>
        <v>Kieffer, Paul</v>
      </c>
      <c r="B83" s="135" t="str">
        <f>IF(ISBLANK('GROSS Scores &amp; Skins'!B83),"",'GROSS Scores &amp; Skins'!B83)</f>
        <v>C</v>
      </c>
      <c r="C83" s="80">
        <f>IF(ISBLANK('GROSS Scores &amp; Skins'!D83),"",'GROSS Scores &amp; Skins'!D83)</f>
        <v>20</v>
      </c>
      <c r="D83" s="15" t="str">
        <f>IF('GROSS Scores &amp; Skins'!E83&gt;0, 'GROSS Scores &amp; Skins'!E83-(IF(D$9&lt;=$C83, 1,0)+IF(D$9+18&lt;=$C83,1,0)),"")</f>
        <v/>
      </c>
      <c r="E83" s="15" t="str">
        <f>IF('GROSS Scores &amp; Skins'!F83&gt;0, 'GROSS Scores &amp; Skins'!F83-(IF(E$9&lt;=$C83, 1,0)+IF(E$9+18&lt;=$C83,1,0)),"")</f>
        <v/>
      </c>
      <c r="F83" s="15" t="str">
        <f>IF('GROSS Scores &amp; Skins'!G83&gt;0, 'GROSS Scores &amp; Skins'!G83-(IF(F$9&lt;=$C83, 1,0)+IF(F$9+18&lt;=$C83,1,0)),"")</f>
        <v/>
      </c>
      <c r="G83" s="15" t="str">
        <f>IF('GROSS Scores &amp; Skins'!H83&gt;0, 'GROSS Scores &amp; Skins'!H83-(IF(G$9&lt;=$C83, 1,0)+IF(G$9+18&lt;=$C83,1,0)),"")</f>
        <v/>
      </c>
      <c r="H83" s="15" t="str">
        <f>IF('GROSS Scores &amp; Skins'!I83&gt;0, 'GROSS Scores &amp; Skins'!I83-(IF(H$9&lt;=$C83, 1,0)+IF(H$9+18&lt;=$C83,1,0)),"")</f>
        <v/>
      </c>
      <c r="I83" s="15" t="str">
        <f>IF('GROSS Scores &amp; Skins'!J83&gt;0, 'GROSS Scores &amp; Skins'!J83-(IF(I$9&lt;=$C83, 1,0)+IF(I$9+18&lt;=$C83,1,0)),"")</f>
        <v/>
      </c>
      <c r="J83" s="15" t="str">
        <f>IF('GROSS Scores &amp; Skins'!K83&gt;0, 'GROSS Scores &amp; Skins'!K83-(IF(J$9&lt;=$C83, 1,0)+IF(J$9+18&lt;=$C83,1,0)),"")</f>
        <v/>
      </c>
      <c r="K83" s="15" t="str">
        <f>IF('GROSS Scores &amp; Skins'!L83&gt;0, 'GROSS Scores &amp; Skins'!L83-(IF(K$9&lt;=$C83, 1,0)+IF(K$9+18&lt;=$C83,1,0)),"")</f>
        <v/>
      </c>
      <c r="L83" s="15" t="str">
        <f>IF('GROSS Scores &amp; Skins'!M83&gt;0, 'GROSS Scores &amp; Skins'!M83-(IF(L$9&lt;=$C83, 1,0)+IF(L$9+18&lt;=$C83,1,0)),"")</f>
        <v/>
      </c>
      <c r="M83" s="19" t="str">
        <f t="shared" si="33"/>
        <v/>
      </c>
      <c r="N83" s="15" t="str">
        <f>IF('GROSS Scores &amp; Skins'!O83&gt;0, 'GROSS Scores &amp; Skins'!O83-(IF(N$9&lt;=$C83, 1,0)+IF(N$9+18&lt;=$C83,1,0)),"")</f>
        <v/>
      </c>
      <c r="O83" s="15" t="str">
        <f>IF('GROSS Scores &amp; Skins'!P83&gt;0, 'GROSS Scores &amp; Skins'!P83-(IF(O$9&lt;=$C83, 1,0)+IF(O$9+18&lt;=$C83,1,0)),"")</f>
        <v/>
      </c>
      <c r="P83" s="15" t="str">
        <f>IF('GROSS Scores &amp; Skins'!Q83&gt;0, 'GROSS Scores &amp; Skins'!Q83-(IF(P$9&lt;=$C83, 1,0)+IF(P$9+18&lt;=$C83,1,0)),"")</f>
        <v/>
      </c>
      <c r="Q83" s="15" t="str">
        <f>IF('GROSS Scores &amp; Skins'!R83&gt;0, 'GROSS Scores &amp; Skins'!R83-(IF(Q$9&lt;=$C83, 1,0)+IF(Q$9+18&lt;=$C83,1,0)),"")</f>
        <v/>
      </c>
      <c r="R83" s="15" t="str">
        <f>IF('GROSS Scores &amp; Skins'!S83&gt;0, 'GROSS Scores &amp; Skins'!S83-(IF(R$9&lt;=$C83, 1,0)+IF(R$9+18&lt;=$C83,1,0)),"")</f>
        <v/>
      </c>
      <c r="S83" s="15" t="str">
        <f>IF('GROSS Scores &amp; Skins'!T83&gt;0, 'GROSS Scores &amp; Skins'!T83-(IF(S$9&lt;=$C83, 1,0)+IF(S$9+18&lt;=$C83,1,0)),"")</f>
        <v/>
      </c>
      <c r="T83" s="15" t="str">
        <f>IF('GROSS Scores &amp; Skins'!U83&gt;0, 'GROSS Scores &amp; Skins'!U83-(IF(T$9&lt;=$C83, 1,0)+IF(T$9+18&lt;=$C83,1,0)),"")</f>
        <v/>
      </c>
      <c r="U83" s="15" t="str">
        <f>IF('GROSS Scores &amp; Skins'!V83&gt;0, 'GROSS Scores &amp; Skins'!V83-(IF(U$9&lt;=$C83, 1,0)+IF(U$9+18&lt;=$C83,1,0)),"")</f>
        <v/>
      </c>
      <c r="V83" s="15" t="str">
        <f>IF('GROSS Scores &amp; Skins'!W83&gt;0, 'GROSS Scores &amp; Skins'!W83-(IF(V$9&lt;=$C83, 1,0)+IF(V$9+18&lt;=$C83,1,0)),"")</f>
        <v/>
      </c>
      <c r="W83" s="19" t="str">
        <f t="shared" si="34"/>
        <v/>
      </c>
      <c r="X83" s="19" t="str">
        <f>IF(ISNUMBER('GROSS Scores &amp; Skins'!Y83),'GROSS Scores &amp; Skins'!Y83,"")</f>
        <v/>
      </c>
      <c r="Y83" s="20" t="str">
        <f t="shared" si="35"/>
        <v/>
      </c>
      <c r="Z83" s="24">
        <f t="shared" si="26"/>
        <v>0</v>
      </c>
      <c r="AA83" s="117" t="str">
        <f t="shared" si="27"/>
        <v/>
      </c>
      <c r="AB83" s="28" t="str">
        <f t="shared" si="36"/>
        <v/>
      </c>
      <c r="AC83" s="28" t="str">
        <f t="shared" si="37"/>
        <v/>
      </c>
      <c r="AD83" s="28" t="str">
        <f t="shared" si="38"/>
        <v/>
      </c>
      <c r="AE83" s="81" t="str">
        <f t="shared" si="25"/>
        <v/>
      </c>
      <c r="AF83" s="116" t="str">
        <f t="shared" ca="1" si="28"/>
        <v/>
      </c>
      <c r="AG83" s="81" t="str">
        <f t="shared" si="29"/>
        <v/>
      </c>
      <c r="AH83" s="116" t="str">
        <f t="shared" ca="1" si="30"/>
        <v/>
      </c>
      <c r="AI83" s="81" t="str">
        <f t="shared" si="31"/>
        <v/>
      </c>
      <c r="AJ83" s="116" t="str">
        <f t="shared" ca="1" si="32"/>
        <v/>
      </c>
      <c r="AK83" s="14"/>
      <c r="AL83" s="14"/>
      <c r="AM83" s="14"/>
    </row>
    <row r="84" spans="1:39" ht="15.75" x14ac:dyDescent="0.25">
      <c r="A84" s="79" t="str">
        <f>IF(ISBLANK('GROSS Scores &amp; Skins'!A84),"",'GROSS Scores &amp; Skins'!A84)</f>
        <v>Kvamme, Mack</v>
      </c>
      <c r="B84" s="135" t="str">
        <f>IF(ISBLANK('GROSS Scores &amp; Skins'!B84),"",'GROSS Scores &amp; Skins'!B84)</f>
        <v>C</v>
      </c>
      <c r="C84" s="80">
        <f>IF(ISBLANK('GROSS Scores &amp; Skins'!D84),"",'GROSS Scores &amp; Skins'!D84)</f>
        <v>27</v>
      </c>
      <c r="D84" s="15" t="str">
        <f>IF('GROSS Scores &amp; Skins'!E84&gt;0, 'GROSS Scores &amp; Skins'!E84-(IF(D$9&lt;=$C84, 1,0)+IF(D$9+18&lt;=$C84,1,0)),"")</f>
        <v/>
      </c>
      <c r="E84" s="15" t="str">
        <f>IF('GROSS Scores &amp; Skins'!F84&gt;0, 'GROSS Scores &amp; Skins'!F84-(IF(E$9&lt;=$C84, 1,0)+IF(E$9+18&lt;=$C84,1,0)),"")</f>
        <v/>
      </c>
      <c r="F84" s="15" t="str">
        <f>IF('GROSS Scores &amp; Skins'!G84&gt;0, 'GROSS Scores &amp; Skins'!G84-(IF(F$9&lt;=$C84, 1,0)+IF(F$9+18&lt;=$C84,1,0)),"")</f>
        <v/>
      </c>
      <c r="G84" s="15" t="str">
        <f>IF('GROSS Scores &amp; Skins'!H84&gt;0, 'GROSS Scores &amp; Skins'!H84-(IF(G$9&lt;=$C84, 1,0)+IF(G$9+18&lt;=$C84,1,0)),"")</f>
        <v/>
      </c>
      <c r="H84" s="15" t="str">
        <f>IF('GROSS Scores &amp; Skins'!I84&gt;0, 'GROSS Scores &amp; Skins'!I84-(IF(H$9&lt;=$C84, 1,0)+IF(H$9+18&lt;=$C84,1,0)),"")</f>
        <v/>
      </c>
      <c r="I84" s="15" t="str">
        <f>IF('GROSS Scores &amp; Skins'!J84&gt;0, 'GROSS Scores &amp; Skins'!J84-(IF(I$9&lt;=$C84, 1,0)+IF(I$9+18&lt;=$C84,1,0)),"")</f>
        <v/>
      </c>
      <c r="J84" s="15" t="str">
        <f>IF('GROSS Scores &amp; Skins'!K84&gt;0, 'GROSS Scores &amp; Skins'!K84-(IF(J$9&lt;=$C84, 1,0)+IF(J$9+18&lt;=$C84,1,0)),"")</f>
        <v/>
      </c>
      <c r="K84" s="15" t="str">
        <f>IF('GROSS Scores &amp; Skins'!L84&gt;0, 'GROSS Scores &amp; Skins'!L84-(IF(K$9&lt;=$C84, 1,0)+IF(K$9+18&lt;=$C84,1,0)),"")</f>
        <v/>
      </c>
      <c r="L84" s="15" t="str">
        <f>IF('GROSS Scores &amp; Skins'!M84&gt;0, 'GROSS Scores &amp; Skins'!M84-(IF(L$9&lt;=$C84, 1,0)+IF(L$9+18&lt;=$C84,1,0)),"")</f>
        <v/>
      </c>
      <c r="M84" s="19" t="str">
        <f t="shared" si="33"/>
        <v/>
      </c>
      <c r="N84" s="15" t="str">
        <f>IF('GROSS Scores &amp; Skins'!O84&gt;0, 'GROSS Scores &amp; Skins'!O84-(IF(N$9&lt;=$C84, 1,0)+IF(N$9+18&lt;=$C84,1,0)),"")</f>
        <v/>
      </c>
      <c r="O84" s="15" t="str">
        <f>IF('GROSS Scores &amp; Skins'!P84&gt;0, 'GROSS Scores &amp; Skins'!P84-(IF(O$9&lt;=$C84, 1,0)+IF(O$9+18&lt;=$C84,1,0)),"")</f>
        <v/>
      </c>
      <c r="P84" s="15" t="str">
        <f>IF('GROSS Scores &amp; Skins'!Q84&gt;0, 'GROSS Scores &amp; Skins'!Q84-(IF(P$9&lt;=$C84, 1,0)+IF(P$9+18&lt;=$C84,1,0)),"")</f>
        <v/>
      </c>
      <c r="Q84" s="15" t="str">
        <f>IF('GROSS Scores &amp; Skins'!R84&gt;0, 'GROSS Scores &amp; Skins'!R84-(IF(Q$9&lt;=$C84, 1,0)+IF(Q$9+18&lt;=$C84,1,0)),"")</f>
        <v/>
      </c>
      <c r="R84" s="15" t="str">
        <f>IF('GROSS Scores &amp; Skins'!S84&gt;0, 'GROSS Scores &amp; Skins'!S84-(IF(R$9&lt;=$C84, 1,0)+IF(R$9+18&lt;=$C84,1,0)),"")</f>
        <v/>
      </c>
      <c r="S84" s="15" t="str">
        <f>IF('GROSS Scores &amp; Skins'!T84&gt;0, 'GROSS Scores &amp; Skins'!T84-(IF(S$9&lt;=$C84, 1,0)+IF(S$9+18&lt;=$C84,1,0)),"")</f>
        <v/>
      </c>
      <c r="T84" s="15" t="str">
        <f>IF('GROSS Scores &amp; Skins'!U84&gt;0, 'GROSS Scores &amp; Skins'!U84-(IF(T$9&lt;=$C84, 1,0)+IF(T$9+18&lt;=$C84,1,0)),"")</f>
        <v/>
      </c>
      <c r="U84" s="15" t="str">
        <f>IF('GROSS Scores &amp; Skins'!V84&gt;0, 'GROSS Scores &amp; Skins'!V84-(IF(U$9&lt;=$C84, 1,0)+IF(U$9+18&lt;=$C84,1,0)),"")</f>
        <v/>
      </c>
      <c r="V84" s="15" t="str">
        <f>IF('GROSS Scores &amp; Skins'!W84&gt;0, 'GROSS Scores &amp; Skins'!W84-(IF(V$9&lt;=$C84, 1,0)+IF(V$9+18&lt;=$C84,1,0)),"")</f>
        <v/>
      </c>
      <c r="W84" s="19" t="str">
        <f t="shared" si="34"/>
        <v/>
      </c>
      <c r="X84" s="19" t="str">
        <f>IF(ISNUMBER('GROSS Scores &amp; Skins'!Y84),'GROSS Scores &amp; Skins'!Y84,"")</f>
        <v/>
      </c>
      <c r="Y84" s="20" t="str">
        <f t="shared" si="35"/>
        <v/>
      </c>
      <c r="Z84" s="24">
        <f t="shared" si="26"/>
        <v>0</v>
      </c>
      <c r="AA84" s="117" t="str">
        <f t="shared" si="27"/>
        <v/>
      </c>
      <c r="AB84" s="28" t="str">
        <f t="shared" si="36"/>
        <v/>
      </c>
      <c r="AC84" s="28" t="str">
        <f t="shared" si="37"/>
        <v/>
      </c>
      <c r="AD84" s="28" t="str">
        <f t="shared" si="38"/>
        <v/>
      </c>
      <c r="AE84" s="81" t="str">
        <f t="shared" si="25"/>
        <v/>
      </c>
      <c r="AF84" s="116" t="str">
        <f t="shared" ca="1" si="28"/>
        <v/>
      </c>
      <c r="AG84" s="81" t="str">
        <f t="shared" si="29"/>
        <v/>
      </c>
      <c r="AH84" s="116" t="str">
        <f t="shared" ca="1" si="30"/>
        <v/>
      </c>
      <c r="AI84" s="81" t="str">
        <f t="shared" si="31"/>
        <v/>
      </c>
      <c r="AJ84" s="116" t="str">
        <f t="shared" ca="1" si="32"/>
        <v/>
      </c>
      <c r="AK84" s="14"/>
      <c r="AL84" s="14"/>
      <c r="AM84" s="14"/>
    </row>
    <row r="85" spans="1:39" ht="15.75" x14ac:dyDescent="0.25">
      <c r="A85" s="79" t="str">
        <f>IF(ISBLANK('GROSS Scores &amp; Skins'!A85),"",'GROSS Scores &amp; Skins'!A85)</f>
        <v>Lynch, Jerry</v>
      </c>
      <c r="B85" s="135" t="str">
        <f>IF(ISBLANK('GROSS Scores &amp; Skins'!B85),"",'GROSS Scores &amp; Skins'!B85)</f>
        <v>C</v>
      </c>
      <c r="C85" s="80">
        <f>IF(ISBLANK('GROSS Scores &amp; Skins'!D85),"",'GROSS Scores &amp; Skins'!D85)</f>
        <v>16</v>
      </c>
      <c r="D85" s="15">
        <f>IF('GROSS Scores &amp; Skins'!E85&gt;0, 'GROSS Scores &amp; Skins'!E85-(IF(D$9&lt;=$C85, 1,0)+IF(D$9+18&lt;=$C85,1,0)),"")</f>
        <v>3</v>
      </c>
      <c r="E85" s="15">
        <f>IF('GROSS Scores &amp; Skins'!F85&gt;0, 'GROSS Scores &amp; Skins'!F85-(IF(E$9&lt;=$C85, 1,0)+IF(E$9+18&lt;=$C85,1,0)),"")</f>
        <v>12</v>
      </c>
      <c r="F85" s="15">
        <f>IF('GROSS Scores &amp; Skins'!G85&gt;0, 'GROSS Scores &amp; Skins'!G85-(IF(F$9&lt;=$C85, 1,0)+IF(F$9+18&lt;=$C85,1,0)),"")</f>
        <v>4</v>
      </c>
      <c r="G85" s="15">
        <f>IF('GROSS Scores &amp; Skins'!H85&gt;0, 'GROSS Scores &amp; Skins'!H85-(IF(G$9&lt;=$C85, 1,0)+IF(G$9+18&lt;=$C85,1,0)),"")</f>
        <v>2</v>
      </c>
      <c r="H85" s="15">
        <f>IF('GROSS Scores &amp; Skins'!I85&gt;0, 'GROSS Scores &amp; Skins'!I85-(IF(H$9&lt;=$C85, 1,0)+IF(H$9+18&lt;=$C85,1,0)),"")</f>
        <v>5</v>
      </c>
      <c r="I85" s="15">
        <f>IF('GROSS Scores &amp; Skins'!J85&gt;0, 'GROSS Scores &amp; Skins'!J85-(IF(I$9&lt;=$C85, 1,0)+IF(I$9+18&lt;=$C85,1,0)),"")</f>
        <v>5</v>
      </c>
      <c r="J85" s="15">
        <f>IF('GROSS Scores &amp; Skins'!K85&gt;0, 'GROSS Scores &amp; Skins'!K85-(IF(J$9&lt;=$C85, 1,0)+IF(J$9+18&lt;=$C85,1,0)),"")</f>
        <v>4</v>
      </c>
      <c r="K85" s="15">
        <f>IF('GROSS Scores &amp; Skins'!L85&gt;0, 'GROSS Scores &amp; Skins'!L85-(IF(K$9&lt;=$C85, 1,0)+IF(K$9+18&lt;=$C85,1,0)),"")</f>
        <v>3</v>
      </c>
      <c r="L85" s="15">
        <f>IF('GROSS Scores &amp; Skins'!M85&gt;0, 'GROSS Scores &amp; Skins'!M85-(IF(L$9&lt;=$C85, 1,0)+IF(L$9+18&lt;=$C85,1,0)),"")</f>
        <v>3</v>
      </c>
      <c r="M85" s="19">
        <f t="shared" si="33"/>
        <v>41</v>
      </c>
      <c r="N85" s="15">
        <f>IF('GROSS Scores &amp; Skins'!O85&gt;0, 'GROSS Scores &amp; Skins'!O85-(IF(N$9&lt;=$C85, 1,0)+IF(N$9+18&lt;=$C85,1,0)),"")</f>
        <v>4</v>
      </c>
      <c r="O85" s="15">
        <f>IF('GROSS Scores &amp; Skins'!P85&gt;0, 'GROSS Scores &amp; Skins'!P85-(IF(O$9&lt;=$C85, 1,0)+IF(O$9+18&lt;=$C85,1,0)),"")</f>
        <v>5</v>
      </c>
      <c r="P85" s="15">
        <f>IF('GROSS Scores &amp; Skins'!Q85&gt;0, 'GROSS Scores &amp; Skins'!Q85-(IF(P$9&lt;=$C85, 1,0)+IF(P$9+18&lt;=$C85,1,0)),"")</f>
        <v>2</v>
      </c>
      <c r="Q85" s="15">
        <f>IF('GROSS Scores &amp; Skins'!R85&gt;0, 'GROSS Scores &amp; Skins'!R85-(IF(Q$9&lt;=$C85, 1,0)+IF(Q$9+18&lt;=$C85,1,0)),"")</f>
        <v>6</v>
      </c>
      <c r="R85" s="15">
        <f>IF('GROSS Scores &amp; Skins'!S85&gt;0, 'GROSS Scores &amp; Skins'!S85-(IF(R$9&lt;=$C85, 1,0)+IF(R$9+18&lt;=$C85,1,0)),"")</f>
        <v>4</v>
      </c>
      <c r="S85" s="15">
        <f>IF('GROSS Scores &amp; Skins'!T85&gt;0, 'GROSS Scores &amp; Skins'!T85-(IF(S$9&lt;=$C85, 1,0)+IF(S$9+18&lt;=$C85,1,0)),"")</f>
        <v>6</v>
      </c>
      <c r="T85" s="15">
        <f>IF('GROSS Scores &amp; Skins'!U85&gt;0, 'GROSS Scores &amp; Skins'!U85-(IF(T$9&lt;=$C85, 1,0)+IF(T$9+18&lt;=$C85,1,0)),"")</f>
        <v>5</v>
      </c>
      <c r="U85" s="15">
        <f>IF('GROSS Scores &amp; Skins'!V85&gt;0, 'GROSS Scores &amp; Skins'!V85-(IF(U$9&lt;=$C85, 1,0)+IF(U$9+18&lt;=$C85,1,0)),"")</f>
        <v>3</v>
      </c>
      <c r="V85" s="15">
        <f>IF('GROSS Scores &amp; Skins'!W85&gt;0, 'GROSS Scores &amp; Skins'!W85-(IF(V$9&lt;=$C85, 1,0)+IF(V$9+18&lt;=$C85,1,0)),"")</f>
        <v>6</v>
      </c>
      <c r="W85" s="19">
        <f t="shared" si="34"/>
        <v>41</v>
      </c>
      <c r="X85" s="19">
        <f>IF(ISNUMBER('GROSS Scores &amp; Skins'!Y85),'GROSS Scores &amp; Skins'!Y85,"")</f>
        <v>98</v>
      </c>
      <c r="Y85" s="20">
        <f t="shared" si="35"/>
        <v>82</v>
      </c>
      <c r="Z85" s="24">
        <f t="shared" si="26"/>
        <v>0</v>
      </c>
      <c r="AA85" s="117" t="str">
        <f t="shared" si="27"/>
        <v/>
      </c>
      <c r="AB85" s="28" t="str">
        <f t="shared" si="36"/>
        <v/>
      </c>
      <c r="AC85" s="28" t="str">
        <f t="shared" si="37"/>
        <v/>
      </c>
      <c r="AD85" s="28">
        <f t="shared" si="38"/>
        <v>82</v>
      </c>
      <c r="AE85" s="81" t="str">
        <f t="shared" si="25"/>
        <v/>
      </c>
      <c r="AF85" s="116" t="str">
        <f t="shared" ca="1" si="28"/>
        <v/>
      </c>
      <c r="AG85" s="81" t="str">
        <f t="shared" si="29"/>
        <v/>
      </c>
      <c r="AH85" s="116" t="str">
        <f t="shared" ca="1" si="30"/>
        <v/>
      </c>
      <c r="AI85" s="81">
        <f t="shared" si="31"/>
        <v>9</v>
      </c>
      <c r="AJ85" s="116">
        <f t="shared" ca="1" si="32"/>
        <v>0</v>
      </c>
      <c r="AK85" s="14"/>
      <c r="AL85" s="14"/>
      <c r="AM85" s="14"/>
    </row>
    <row r="86" spans="1:39" ht="15.75" x14ac:dyDescent="0.25">
      <c r="A86" s="79" t="str">
        <f>IF(ISBLANK('GROSS Scores &amp; Skins'!A86),"",'GROSS Scores &amp; Skins'!A86)</f>
        <v>Mattern, Michael</v>
      </c>
      <c r="B86" s="135" t="str">
        <f>IF(ISBLANK('GROSS Scores &amp; Skins'!B86),"",'GROSS Scores &amp; Skins'!B86)</f>
        <v>C</v>
      </c>
      <c r="C86" s="80">
        <f>IF(ISBLANK('GROSS Scores &amp; Skins'!D86),"",'GROSS Scores &amp; Skins'!D86)</f>
        <v>20</v>
      </c>
      <c r="D86" s="15" t="str">
        <f>IF('GROSS Scores &amp; Skins'!E86&gt;0, 'GROSS Scores &amp; Skins'!E86-(IF(D$9&lt;=$C86, 1,0)+IF(D$9+18&lt;=$C86,1,0)),"")</f>
        <v/>
      </c>
      <c r="E86" s="15" t="str">
        <f>IF('GROSS Scores &amp; Skins'!F86&gt;0, 'GROSS Scores &amp; Skins'!F86-(IF(E$9&lt;=$C86, 1,0)+IF(E$9+18&lt;=$C86,1,0)),"")</f>
        <v/>
      </c>
      <c r="F86" s="15" t="str">
        <f>IF('GROSS Scores &amp; Skins'!G86&gt;0, 'GROSS Scores &amp; Skins'!G86-(IF(F$9&lt;=$C86, 1,0)+IF(F$9+18&lt;=$C86,1,0)),"")</f>
        <v/>
      </c>
      <c r="G86" s="15" t="str">
        <f>IF('GROSS Scores &amp; Skins'!H86&gt;0, 'GROSS Scores &amp; Skins'!H86-(IF(G$9&lt;=$C86, 1,0)+IF(G$9+18&lt;=$C86,1,0)),"")</f>
        <v/>
      </c>
      <c r="H86" s="15" t="str">
        <f>IF('GROSS Scores &amp; Skins'!I86&gt;0, 'GROSS Scores &amp; Skins'!I86-(IF(H$9&lt;=$C86, 1,0)+IF(H$9+18&lt;=$C86,1,0)),"")</f>
        <v/>
      </c>
      <c r="I86" s="15" t="str">
        <f>IF('GROSS Scores &amp; Skins'!J86&gt;0, 'GROSS Scores &amp; Skins'!J86-(IF(I$9&lt;=$C86, 1,0)+IF(I$9+18&lt;=$C86,1,0)),"")</f>
        <v/>
      </c>
      <c r="J86" s="15" t="str">
        <f>IF('GROSS Scores &amp; Skins'!K86&gt;0, 'GROSS Scores &amp; Skins'!K86-(IF(J$9&lt;=$C86, 1,0)+IF(J$9+18&lt;=$C86,1,0)),"")</f>
        <v/>
      </c>
      <c r="K86" s="15" t="str">
        <f>IF('GROSS Scores &amp; Skins'!L86&gt;0, 'GROSS Scores &amp; Skins'!L86-(IF(K$9&lt;=$C86, 1,0)+IF(K$9+18&lt;=$C86,1,0)),"")</f>
        <v/>
      </c>
      <c r="L86" s="15" t="str">
        <f>IF('GROSS Scores &amp; Skins'!M86&gt;0, 'GROSS Scores &amp; Skins'!M86-(IF(L$9&lt;=$C86, 1,0)+IF(L$9+18&lt;=$C86,1,0)),"")</f>
        <v/>
      </c>
      <c r="M86" s="19" t="str">
        <f t="shared" si="33"/>
        <v/>
      </c>
      <c r="N86" s="15" t="str">
        <f>IF('GROSS Scores &amp; Skins'!O86&gt;0, 'GROSS Scores &amp; Skins'!O86-(IF(N$9&lt;=$C86, 1,0)+IF(N$9+18&lt;=$C86,1,0)),"")</f>
        <v/>
      </c>
      <c r="O86" s="15" t="str">
        <f>IF('GROSS Scores &amp; Skins'!P86&gt;0, 'GROSS Scores &amp; Skins'!P86-(IF(O$9&lt;=$C86, 1,0)+IF(O$9+18&lt;=$C86,1,0)),"")</f>
        <v/>
      </c>
      <c r="P86" s="15" t="str">
        <f>IF('GROSS Scores &amp; Skins'!Q86&gt;0, 'GROSS Scores &amp; Skins'!Q86-(IF(P$9&lt;=$C86, 1,0)+IF(P$9+18&lt;=$C86,1,0)),"")</f>
        <v/>
      </c>
      <c r="Q86" s="15" t="str">
        <f>IF('GROSS Scores &amp; Skins'!R86&gt;0, 'GROSS Scores &amp; Skins'!R86-(IF(Q$9&lt;=$C86, 1,0)+IF(Q$9+18&lt;=$C86,1,0)),"")</f>
        <v/>
      </c>
      <c r="R86" s="15" t="str">
        <f>IF('GROSS Scores &amp; Skins'!S86&gt;0, 'GROSS Scores &amp; Skins'!S86-(IF(R$9&lt;=$C86, 1,0)+IF(R$9+18&lt;=$C86,1,0)),"")</f>
        <v/>
      </c>
      <c r="S86" s="15" t="str">
        <f>IF('GROSS Scores &amp; Skins'!T86&gt;0, 'GROSS Scores &amp; Skins'!T86-(IF(S$9&lt;=$C86, 1,0)+IF(S$9+18&lt;=$C86,1,0)),"")</f>
        <v/>
      </c>
      <c r="T86" s="15" t="str">
        <f>IF('GROSS Scores &amp; Skins'!U86&gt;0, 'GROSS Scores &amp; Skins'!U86-(IF(T$9&lt;=$C86, 1,0)+IF(T$9+18&lt;=$C86,1,0)),"")</f>
        <v/>
      </c>
      <c r="U86" s="15" t="str">
        <f>IF('GROSS Scores &amp; Skins'!V86&gt;0, 'GROSS Scores &amp; Skins'!V86-(IF(U$9&lt;=$C86, 1,0)+IF(U$9+18&lt;=$C86,1,0)),"")</f>
        <v/>
      </c>
      <c r="V86" s="15" t="str">
        <f>IF('GROSS Scores &amp; Skins'!W86&gt;0, 'GROSS Scores &amp; Skins'!W86-(IF(V$9&lt;=$C86, 1,0)+IF(V$9+18&lt;=$C86,1,0)),"")</f>
        <v/>
      </c>
      <c r="W86" s="19" t="str">
        <f t="shared" si="34"/>
        <v/>
      </c>
      <c r="X86" s="19" t="str">
        <f>IF(ISNUMBER('GROSS Scores &amp; Skins'!Y86),'GROSS Scores &amp; Skins'!Y86,"")</f>
        <v/>
      </c>
      <c r="Y86" s="20" t="str">
        <f t="shared" si="35"/>
        <v/>
      </c>
      <c r="Z86" s="24">
        <f t="shared" si="26"/>
        <v>0</v>
      </c>
      <c r="AA86" s="117" t="str">
        <f t="shared" si="27"/>
        <v/>
      </c>
      <c r="AB86" s="28" t="str">
        <f t="shared" si="36"/>
        <v/>
      </c>
      <c r="AC86" s="28" t="str">
        <f t="shared" si="37"/>
        <v/>
      </c>
      <c r="AD86" s="28" t="str">
        <f t="shared" si="38"/>
        <v/>
      </c>
      <c r="AE86" s="81" t="str">
        <f t="shared" si="25"/>
        <v/>
      </c>
      <c r="AF86" s="116" t="str">
        <f t="shared" ca="1" si="28"/>
        <v/>
      </c>
      <c r="AG86" s="81" t="str">
        <f t="shared" si="29"/>
        <v/>
      </c>
      <c r="AH86" s="116" t="str">
        <f t="shared" ca="1" si="30"/>
        <v/>
      </c>
      <c r="AI86" s="81" t="str">
        <f t="shared" si="31"/>
        <v/>
      </c>
      <c r="AJ86" s="116" t="str">
        <f t="shared" ca="1" si="32"/>
        <v/>
      </c>
      <c r="AK86" s="14"/>
      <c r="AL86" s="14"/>
      <c r="AM86" s="14"/>
    </row>
    <row r="87" spans="1:39" ht="15.75" x14ac:dyDescent="0.25">
      <c r="A87" s="79" t="str">
        <f>IF(ISBLANK('GROSS Scores &amp; Skins'!A87),"",'GROSS Scores &amp; Skins'!A87)</f>
        <v>Petzschke, Paul M</v>
      </c>
      <c r="B87" s="135" t="str">
        <f>IF(ISBLANK('GROSS Scores &amp; Skins'!B87),"",'GROSS Scores &amp; Skins'!B87)</f>
        <v>C</v>
      </c>
      <c r="C87" s="80">
        <f>IF(ISBLANK('GROSS Scores &amp; Skins'!D87),"",'GROSS Scores &amp; Skins'!D87)</f>
        <v>17</v>
      </c>
      <c r="D87" s="15" t="str">
        <f>IF('GROSS Scores &amp; Skins'!E87&gt;0, 'GROSS Scores &amp; Skins'!E87-(IF(D$9&lt;=$C87, 1,0)+IF(D$9+18&lt;=$C87,1,0)),"")</f>
        <v/>
      </c>
      <c r="E87" s="15" t="str">
        <f>IF('GROSS Scores &amp; Skins'!F87&gt;0, 'GROSS Scores &amp; Skins'!F87-(IF(E$9&lt;=$C87, 1,0)+IF(E$9+18&lt;=$C87,1,0)),"")</f>
        <v/>
      </c>
      <c r="F87" s="15" t="str">
        <f>IF('GROSS Scores &amp; Skins'!G87&gt;0, 'GROSS Scores &amp; Skins'!G87-(IF(F$9&lt;=$C87, 1,0)+IF(F$9+18&lt;=$C87,1,0)),"")</f>
        <v/>
      </c>
      <c r="G87" s="15" t="str">
        <f>IF('GROSS Scores &amp; Skins'!H87&gt;0, 'GROSS Scores &amp; Skins'!H87-(IF(G$9&lt;=$C87, 1,0)+IF(G$9+18&lt;=$C87,1,0)),"")</f>
        <v/>
      </c>
      <c r="H87" s="15" t="str">
        <f>IF('GROSS Scores &amp; Skins'!I87&gt;0, 'GROSS Scores &amp; Skins'!I87-(IF(H$9&lt;=$C87, 1,0)+IF(H$9+18&lt;=$C87,1,0)),"")</f>
        <v/>
      </c>
      <c r="I87" s="15" t="str">
        <f>IF('GROSS Scores &amp; Skins'!J87&gt;0, 'GROSS Scores &amp; Skins'!J87-(IF(I$9&lt;=$C87, 1,0)+IF(I$9+18&lt;=$C87,1,0)),"")</f>
        <v/>
      </c>
      <c r="J87" s="15" t="str">
        <f>IF('GROSS Scores &amp; Skins'!K87&gt;0, 'GROSS Scores &amp; Skins'!K87-(IF(J$9&lt;=$C87, 1,0)+IF(J$9+18&lt;=$C87,1,0)),"")</f>
        <v/>
      </c>
      <c r="K87" s="15" t="str">
        <f>IF('GROSS Scores &amp; Skins'!L87&gt;0, 'GROSS Scores &amp; Skins'!L87-(IF(K$9&lt;=$C87, 1,0)+IF(K$9+18&lt;=$C87,1,0)),"")</f>
        <v/>
      </c>
      <c r="L87" s="15" t="str">
        <f>IF('GROSS Scores &amp; Skins'!M87&gt;0, 'GROSS Scores &amp; Skins'!M87-(IF(L$9&lt;=$C87, 1,0)+IF(L$9+18&lt;=$C87,1,0)),"")</f>
        <v/>
      </c>
      <c r="M87" s="19" t="str">
        <f t="shared" si="33"/>
        <v/>
      </c>
      <c r="N87" s="15" t="str">
        <f>IF('GROSS Scores &amp; Skins'!O87&gt;0, 'GROSS Scores &amp; Skins'!O87-(IF(N$9&lt;=$C87, 1,0)+IF(N$9+18&lt;=$C87,1,0)),"")</f>
        <v/>
      </c>
      <c r="O87" s="15" t="str">
        <f>IF('GROSS Scores &amp; Skins'!P87&gt;0, 'GROSS Scores &amp; Skins'!P87-(IF(O$9&lt;=$C87, 1,0)+IF(O$9+18&lt;=$C87,1,0)),"")</f>
        <v/>
      </c>
      <c r="P87" s="15" t="str">
        <f>IF('GROSS Scores &amp; Skins'!Q87&gt;0, 'GROSS Scores &amp; Skins'!Q87-(IF(P$9&lt;=$C87, 1,0)+IF(P$9+18&lt;=$C87,1,0)),"")</f>
        <v/>
      </c>
      <c r="Q87" s="15" t="str">
        <f>IF('GROSS Scores &amp; Skins'!R87&gt;0, 'GROSS Scores &amp; Skins'!R87-(IF(Q$9&lt;=$C87, 1,0)+IF(Q$9+18&lt;=$C87,1,0)),"")</f>
        <v/>
      </c>
      <c r="R87" s="15" t="str">
        <f>IF('GROSS Scores &amp; Skins'!S87&gt;0, 'GROSS Scores &amp; Skins'!S87-(IF(R$9&lt;=$C87, 1,0)+IF(R$9+18&lt;=$C87,1,0)),"")</f>
        <v/>
      </c>
      <c r="S87" s="15" t="str">
        <f>IF('GROSS Scores &amp; Skins'!T87&gt;0, 'GROSS Scores &amp; Skins'!T87-(IF(S$9&lt;=$C87, 1,0)+IF(S$9+18&lt;=$C87,1,0)),"")</f>
        <v/>
      </c>
      <c r="T87" s="15" t="str">
        <f>IF('GROSS Scores &amp; Skins'!U87&gt;0, 'GROSS Scores &amp; Skins'!U87-(IF(T$9&lt;=$C87, 1,0)+IF(T$9+18&lt;=$C87,1,0)),"")</f>
        <v/>
      </c>
      <c r="U87" s="15" t="str">
        <f>IF('GROSS Scores &amp; Skins'!V87&gt;0, 'GROSS Scores &amp; Skins'!V87-(IF(U$9&lt;=$C87, 1,0)+IF(U$9+18&lt;=$C87,1,0)),"")</f>
        <v/>
      </c>
      <c r="V87" s="15" t="str">
        <f>IF('GROSS Scores &amp; Skins'!W87&gt;0, 'GROSS Scores &amp; Skins'!W87-(IF(V$9&lt;=$C87, 1,0)+IF(V$9+18&lt;=$C87,1,0)),"")</f>
        <v/>
      </c>
      <c r="W87" s="19" t="str">
        <f t="shared" si="34"/>
        <v/>
      </c>
      <c r="X87" s="19" t="str">
        <f>IF(ISNUMBER('GROSS Scores &amp; Skins'!Y87),'GROSS Scores &amp; Skins'!Y87,"")</f>
        <v/>
      </c>
      <c r="Y87" s="20" t="str">
        <f t="shared" si="35"/>
        <v/>
      </c>
      <c r="Z87" s="24">
        <f t="shared" si="26"/>
        <v>0</v>
      </c>
      <c r="AA87" s="117" t="str">
        <f t="shared" si="27"/>
        <v/>
      </c>
      <c r="AB87" s="28" t="str">
        <f t="shared" si="36"/>
        <v/>
      </c>
      <c r="AC87" s="28" t="str">
        <f t="shared" si="37"/>
        <v/>
      </c>
      <c r="AD87" s="28" t="str">
        <f t="shared" si="38"/>
        <v/>
      </c>
      <c r="AE87" s="81" t="str">
        <f t="shared" si="25"/>
        <v/>
      </c>
      <c r="AF87" s="116" t="str">
        <f t="shared" ca="1" si="28"/>
        <v/>
      </c>
      <c r="AG87" s="81" t="str">
        <f t="shared" si="29"/>
        <v/>
      </c>
      <c r="AH87" s="116" t="str">
        <f t="shared" ca="1" si="30"/>
        <v/>
      </c>
      <c r="AI87" s="81" t="str">
        <f t="shared" si="31"/>
        <v/>
      </c>
      <c r="AJ87" s="116" t="str">
        <f t="shared" ca="1" si="32"/>
        <v/>
      </c>
      <c r="AK87" s="14"/>
      <c r="AL87" s="14"/>
      <c r="AM87" s="14"/>
    </row>
    <row r="88" spans="1:39" ht="15.75" x14ac:dyDescent="0.25">
      <c r="A88" s="79" t="str">
        <f>IF(ISBLANK('GROSS Scores &amp; Skins'!A88),"",'GROSS Scores &amp; Skins'!A88)</f>
        <v>Prevost, David</v>
      </c>
      <c r="B88" s="135" t="str">
        <f>IF(ISBLANK('GROSS Scores &amp; Skins'!B88),"",'GROSS Scores &amp; Skins'!B88)</f>
        <v>C</v>
      </c>
      <c r="C88" s="80">
        <f>IF(ISBLANK('GROSS Scores &amp; Skins'!D88),"",'GROSS Scores &amp; Skins'!D88)</f>
        <v>25</v>
      </c>
      <c r="D88" s="15" t="str">
        <f>IF('GROSS Scores &amp; Skins'!E88&gt;0, 'GROSS Scores &amp; Skins'!E88-(IF(D$9&lt;=$C88, 1,0)+IF(D$9+18&lt;=$C88,1,0)),"")</f>
        <v/>
      </c>
      <c r="E88" s="15" t="str">
        <f>IF('GROSS Scores &amp; Skins'!F88&gt;0, 'GROSS Scores &amp; Skins'!F88-(IF(E$9&lt;=$C88, 1,0)+IF(E$9+18&lt;=$C88,1,0)),"")</f>
        <v/>
      </c>
      <c r="F88" s="15" t="str">
        <f>IF('GROSS Scores &amp; Skins'!G88&gt;0, 'GROSS Scores &amp; Skins'!G88-(IF(F$9&lt;=$C88, 1,0)+IF(F$9+18&lt;=$C88,1,0)),"")</f>
        <v/>
      </c>
      <c r="G88" s="15" t="str">
        <f>IF('GROSS Scores &amp; Skins'!H88&gt;0, 'GROSS Scores &amp; Skins'!H88-(IF(G$9&lt;=$C88, 1,0)+IF(G$9+18&lt;=$C88,1,0)),"")</f>
        <v/>
      </c>
      <c r="H88" s="15" t="str">
        <f>IF('GROSS Scores &amp; Skins'!I88&gt;0, 'GROSS Scores &amp; Skins'!I88-(IF(H$9&lt;=$C88, 1,0)+IF(H$9+18&lt;=$C88,1,0)),"")</f>
        <v/>
      </c>
      <c r="I88" s="15" t="str">
        <f>IF('GROSS Scores &amp; Skins'!J88&gt;0, 'GROSS Scores &amp; Skins'!J88-(IF(I$9&lt;=$C88, 1,0)+IF(I$9+18&lt;=$C88,1,0)),"")</f>
        <v/>
      </c>
      <c r="J88" s="15" t="str">
        <f>IF('GROSS Scores &amp; Skins'!K88&gt;0, 'GROSS Scores &amp; Skins'!K88-(IF(J$9&lt;=$C88, 1,0)+IF(J$9+18&lt;=$C88,1,0)),"")</f>
        <v/>
      </c>
      <c r="K88" s="15" t="str">
        <f>IF('GROSS Scores &amp; Skins'!L88&gt;0, 'GROSS Scores &amp; Skins'!L88-(IF(K$9&lt;=$C88, 1,0)+IF(K$9+18&lt;=$C88,1,0)),"")</f>
        <v/>
      </c>
      <c r="L88" s="15" t="str">
        <f>IF('GROSS Scores &amp; Skins'!M88&gt;0, 'GROSS Scores &amp; Skins'!M88-(IF(L$9&lt;=$C88, 1,0)+IF(L$9+18&lt;=$C88,1,0)),"")</f>
        <v/>
      </c>
      <c r="M88" s="19" t="str">
        <f t="shared" si="33"/>
        <v/>
      </c>
      <c r="N88" s="15" t="str">
        <f>IF('GROSS Scores &amp; Skins'!O88&gt;0, 'GROSS Scores &amp; Skins'!O88-(IF(N$9&lt;=$C88, 1,0)+IF(N$9+18&lt;=$C88,1,0)),"")</f>
        <v/>
      </c>
      <c r="O88" s="15" t="str">
        <f>IF('GROSS Scores &amp; Skins'!P88&gt;0, 'GROSS Scores &amp; Skins'!P88-(IF(O$9&lt;=$C88, 1,0)+IF(O$9+18&lt;=$C88,1,0)),"")</f>
        <v/>
      </c>
      <c r="P88" s="15" t="str">
        <f>IF('GROSS Scores &amp; Skins'!Q88&gt;0, 'GROSS Scores &amp; Skins'!Q88-(IF(P$9&lt;=$C88, 1,0)+IF(P$9+18&lt;=$C88,1,0)),"")</f>
        <v/>
      </c>
      <c r="Q88" s="15" t="str">
        <f>IF('GROSS Scores &amp; Skins'!R88&gt;0, 'GROSS Scores &amp; Skins'!R88-(IF(Q$9&lt;=$C88, 1,0)+IF(Q$9+18&lt;=$C88,1,0)),"")</f>
        <v/>
      </c>
      <c r="R88" s="15" t="str">
        <f>IF('GROSS Scores &amp; Skins'!S88&gt;0, 'GROSS Scores &amp; Skins'!S88-(IF(R$9&lt;=$C88, 1,0)+IF(R$9+18&lt;=$C88,1,0)),"")</f>
        <v/>
      </c>
      <c r="S88" s="15" t="str">
        <f>IF('GROSS Scores &amp; Skins'!T88&gt;0, 'GROSS Scores &amp; Skins'!T88-(IF(S$9&lt;=$C88, 1,0)+IF(S$9+18&lt;=$C88,1,0)),"")</f>
        <v/>
      </c>
      <c r="T88" s="15" t="str">
        <f>IF('GROSS Scores &amp; Skins'!U88&gt;0, 'GROSS Scores &amp; Skins'!U88-(IF(T$9&lt;=$C88, 1,0)+IF(T$9+18&lt;=$C88,1,0)),"")</f>
        <v/>
      </c>
      <c r="U88" s="15" t="str">
        <f>IF('GROSS Scores &amp; Skins'!V88&gt;0, 'GROSS Scores &amp; Skins'!V88-(IF(U$9&lt;=$C88, 1,0)+IF(U$9+18&lt;=$C88,1,0)),"")</f>
        <v/>
      </c>
      <c r="V88" s="15" t="str">
        <f>IF('GROSS Scores &amp; Skins'!W88&gt;0, 'GROSS Scores &amp; Skins'!W88-(IF(V$9&lt;=$C88, 1,0)+IF(V$9+18&lt;=$C88,1,0)),"")</f>
        <v/>
      </c>
      <c r="W88" s="19" t="str">
        <f t="shared" si="34"/>
        <v/>
      </c>
      <c r="X88" s="19" t="str">
        <f>IF(ISNUMBER('GROSS Scores &amp; Skins'!Y88),'GROSS Scores &amp; Skins'!Y88,"")</f>
        <v/>
      </c>
      <c r="Y88" s="20" t="str">
        <f t="shared" si="35"/>
        <v/>
      </c>
      <c r="Z88" s="24">
        <f t="shared" si="26"/>
        <v>0</v>
      </c>
      <c r="AA88" s="117" t="str">
        <f t="shared" si="27"/>
        <v/>
      </c>
      <c r="AB88" s="28" t="str">
        <f t="shared" si="36"/>
        <v/>
      </c>
      <c r="AC88" s="28" t="str">
        <f t="shared" si="37"/>
        <v/>
      </c>
      <c r="AD88" s="28" t="str">
        <f t="shared" si="38"/>
        <v/>
      </c>
      <c r="AE88" s="81" t="str">
        <f t="shared" si="25"/>
        <v/>
      </c>
      <c r="AF88" s="116" t="str">
        <f t="shared" ca="1" si="28"/>
        <v/>
      </c>
      <c r="AG88" s="81" t="str">
        <f t="shared" si="29"/>
        <v/>
      </c>
      <c r="AH88" s="116" t="str">
        <f t="shared" ca="1" si="30"/>
        <v/>
      </c>
      <c r="AI88" s="81" t="str">
        <f t="shared" si="31"/>
        <v/>
      </c>
      <c r="AJ88" s="116" t="str">
        <f t="shared" ca="1" si="32"/>
        <v/>
      </c>
      <c r="AK88" s="14"/>
      <c r="AL88" s="14"/>
      <c r="AM88" s="14"/>
    </row>
    <row r="89" spans="1:39" ht="15.75" x14ac:dyDescent="0.25">
      <c r="A89" s="79" t="str">
        <f>IF(ISBLANK('GROSS Scores &amp; Skins'!A89),"",'GROSS Scores &amp; Skins'!A89)</f>
        <v>Prevost, Gary</v>
      </c>
      <c r="B89" s="135" t="str">
        <f>IF(ISBLANK('GROSS Scores &amp; Skins'!B89),"",'GROSS Scores &amp; Skins'!B89)</f>
        <v>C</v>
      </c>
      <c r="C89" s="80">
        <f>IF(ISBLANK('GROSS Scores &amp; Skins'!D89),"",'GROSS Scores &amp; Skins'!D89)</f>
        <v>20</v>
      </c>
      <c r="D89" s="15">
        <f>IF('GROSS Scores &amp; Skins'!E89&gt;0, 'GROSS Scores &amp; Skins'!E89-(IF(D$9&lt;=$C89, 1,0)+IF(D$9+18&lt;=$C89,1,0)),"")</f>
        <v>6</v>
      </c>
      <c r="E89" s="15">
        <f>IF('GROSS Scores &amp; Skins'!F89&gt;0, 'GROSS Scores &amp; Skins'!F89-(IF(E$9&lt;=$C89, 1,0)+IF(E$9+18&lt;=$C89,1,0)),"")</f>
        <v>5</v>
      </c>
      <c r="F89" s="15">
        <f>IF('GROSS Scores &amp; Skins'!G89&gt;0, 'GROSS Scores &amp; Skins'!G89-(IF(F$9&lt;=$C89, 1,0)+IF(F$9+18&lt;=$C89,1,0)),"")</f>
        <v>4</v>
      </c>
      <c r="G89" s="15">
        <f>IF('GROSS Scores &amp; Skins'!H89&gt;0, 'GROSS Scores &amp; Skins'!H89-(IF(G$9&lt;=$C89, 1,0)+IF(G$9+18&lt;=$C89,1,0)),"")</f>
        <v>3</v>
      </c>
      <c r="H89" s="15">
        <f>IF('GROSS Scores &amp; Skins'!I89&gt;0, 'GROSS Scores &amp; Skins'!I89-(IF(H$9&lt;=$C89, 1,0)+IF(H$9+18&lt;=$C89,1,0)),"")</f>
        <v>3</v>
      </c>
      <c r="I89" s="15">
        <f>IF('GROSS Scores &amp; Skins'!J89&gt;0, 'GROSS Scores &amp; Skins'!J89-(IF(I$9&lt;=$C89, 1,0)+IF(I$9+18&lt;=$C89,1,0)),"")</f>
        <v>5</v>
      </c>
      <c r="J89" s="15">
        <f>IF('GROSS Scores &amp; Skins'!K89&gt;0, 'GROSS Scores &amp; Skins'!K89-(IF(J$9&lt;=$C89, 1,0)+IF(J$9+18&lt;=$C89,1,0)),"")</f>
        <v>5</v>
      </c>
      <c r="K89" s="15">
        <f>IF('GROSS Scores &amp; Skins'!L89&gt;0, 'GROSS Scores &amp; Skins'!L89-(IF(K$9&lt;=$C89, 1,0)+IF(K$9+18&lt;=$C89,1,0)),"")</f>
        <v>2</v>
      </c>
      <c r="L89" s="15">
        <f>IF('GROSS Scores &amp; Skins'!M89&gt;0, 'GROSS Scores &amp; Skins'!M89-(IF(L$9&lt;=$C89, 1,0)+IF(L$9+18&lt;=$C89,1,0)),"")</f>
        <v>4</v>
      </c>
      <c r="M89" s="19">
        <f t="shared" si="33"/>
        <v>37</v>
      </c>
      <c r="N89" s="15">
        <f>IF('GROSS Scores &amp; Skins'!O89&gt;0, 'GROSS Scores &amp; Skins'!O89-(IF(N$9&lt;=$C89, 1,0)+IF(N$9+18&lt;=$C89,1,0)),"")</f>
        <v>4</v>
      </c>
      <c r="O89" s="15">
        <f>IF('GROSS Scores &amp; Skins'!P89&gt;0, 'GROSS Scores &amp; Skins'!P89-(IF(O$9&lt;=$C89, 1,0)+IF(O$9+18&lt;=$C89,1,0)),"")</f>
        <v>4</v>
      </c>
      <c r="P89" s="15">
        <f>IF('GROSS Scores &amp; Skins'!Q89&gt;0, 'GROSS Scores &amp; Skins'!Q89-(IF(P$9&lt;=$C89, 1,0)+IF(P$9+18&lt;=$C89,1,0)),"")</f>
        <v>2</v>
      </c>
      <c r="Q89" s="15">
        <f>IF('GROSS Scores &amp; Skins'!R89&gt;0, 'GROSS Scores &amp; Skins'!R89-(IF(Q$9&lt;=$C89, 1,0)+IF(Q$9+18&lt;=$C89,1,0)),"")</f>
        <v>4</v>
      </c>
      <c r="R89" s="15">
        <f>IF('GROSS Scores &amp; Skins'!S89&gt;0, 'GROSS Scores &amp; Skins'!S89-(IF(R$9&lt;=$C89, 1,0)+IF(R$9+18&lt;=$C89,1,0)),"")</f>
        <v>5</v>
      </c>
      <c r="S89" s="15">
        <f>IF('GROSS Scores &amp; Skins'!T89&gt;0, 'GROSS Scores &amp; Skins'!T89-(IF(S$9&lt;=$C89, 1,0)+IF(S$9+18&lt;=$C89,1,0)),"")</f>
        <v>4</v>
      </c>
      <c r="T89" s="15">
        <f>IF('GROSS Scores &amp; Skins'!U89&gt;0, 'GROSS Scores &amp; Skins'!U89-(IF(T$9&lt;=$C89, 1,0)+IF(T$9+18&lt;=$C89,1,0)),"")</f>
        <v>5</v>
      </c>
      <c r="U89" s="15">
        <f>IF('GROSS Scores &amp; Skins'!V89&gt;0, 'GROSS Scores &amp; Skins'!V89-(IF(U$9&lt;=$C89, 1,0)+IF(U$9+18&lt;=$C89,1,0)),"")</f>
        <v>4</v>
      </c>
      <c r="V89" s="15">
        <f>IF('GROSS Scores &amp; Skins'!W89&gt;0, 'GROSS Scores &amp; Skins'!W89-(IF(V$9&lt;=$C89, 1,0)+IF(V$9+18&lt;=$C89,1,0)),"")</f>
        <v>3</v>
      </c>
      <c r="W89" s="19">
        <f t="shared" si="34"/>
        <v>35</v>
      </c>
      <c r="X89" s="19">
        <f>IF(ISNUMBER('GROSS Scores &amp; Skins'!Y89),'GROSS Scores &amp; Skins'!Y89,"")</f>
        <v>92</v>
      </c>
      <c r="Y89" s="20">
        <f t="shared" si="35"/>
        <v>72</v>
      </c>
      <c r="Z89" s="24">
        <f t="shared" si="26"/>
        <v>0</v>
      </c>
      <c r="AA89" s="117" t="str">
        <f t="shared" si="27"/>
        <v/>
      </c>
      <c r="AB89" s="28" t="str">
        <f t="shared" si="36"/>
        <v/>
      </c>
      <c r="AC89" s="28" t="str">
        <f t="shared" si="37"/>
        <v/>
      </c>
      <c r="AD89" s="28">
        <f t="shared" si="38"/>
        <v>72</v>
      </c>
      <c r="AE89" s="81" t="str">
        <f t="shared" si="25"/>
        <v/>
      </c>
      <c r="AF89" s="116" t="str">
        <f t="shared" ca="1" si="28"/>
        <v/>
      </c>
      <c r="AG89" s="81" t="str">
        <f t="shared" si="29"/>
        <v/>
      </c>
      <c r="AH89" s="116" t="str">
        <f t="shared" ca="1" si="30"/>
        <v/>
      </c>
      <c r="AI89" s="81">
        <f t="shared" si="31"/>
        <v>2</v>
      </c>
      <c r="AJ89" s="116">
        <f t="shared" ca="1" si="32"/>
        <v>15</v>
      </c>
      <c r="AK89" s="14"/>
      <c r="AL89" s="14"/>
      <c r="AM89" s="14"/>
    </row>
    <row r="90" spans="1:39" ht="15.75" x14ac:dyDescent="0.25">
      <c r="A90" s="79" t="str">
        <f>IF(ISBLANK('GROSS Scores &amp; Skins'!A90),"",'GROSS Scores &amp; Skins'!A90)</f>
        <v>Petzschke, Paul M</v>
      </c>
      <c r="B90" s="135" t="str">
        <f>IF(ISBLANK('GROSS Scores &amp; Skins'!B90),"",'GROSS Scores &amp; Skins'!B90)</f>
        <v>C</v>
      </c>
      <c r="C90" s="80">
        <f>IF(ISBLANK('GROSS Scores &amp; Skins'!D90),"",'GROSS Scores &amp; Skins'!D90)</f>
        <v>16</v>
      </c>
      <c r="D90" s="15" t="str">
        <f>IF('GROSS Scores &amp; Skins'!E90&gt;0, 'GROSS Scores &amp; Skins'!E90-(IF(D$9&lt;=$C90, 1,0)+IF(D$9+18&lt;=$C90,1,0)),"")</f>
        <v/>
      </c>
      <c r="E90" s="15" t="str">
        <f>IF('GROSS Scores &amp; Skins'!F90&gt;0, 'GROSS Scores &amp; Skins'!F90-(IF(E$9&lt;=$C90, 1,0)+IF(E$9+18&lt;=$C90,1,0)),"")</f>
        <v/>
      </c>
      <c r="F90" s="15" t="str">
        <f>IF('GROSS Scores &amp; Skins'!G90&gt;0, 'GROSS Scores &amp; Skins'!G90-(IF(F$9&lt;=$C90, 1,0)+IF(F$9+18&lt;=$C90,1,0)),"")</f>
        <v/>
      </c>
      <c r="G90" s="15" t="str">
        <f>IF('GROSS Scores &amp; Skins'!H90&gt;0, 'GROSS Scores &amp; Skins'!H90-(IF(G$9&lt;=$C90, 1,0)+IF(G$9+18&lt;=$C90,1,0)),"")</f>
        <v/>
      </c>
      <c r="H90" s="15" t="str">
        <f>IF('GROSS Scores &amp; Skins'!I90&gt;0, 'GROSS Scores &amp; Skins'!I90-(IF(H$9&lt;=$C90, 1,0)+IF(H$9+18&lt;=$C90,1,0)),"")</f>
        <v/>
      </c>
      <c r="I90" s="15" t="str">
        <f>IF('GROSS Scores &amp; Skins'!J90&gt;0, 'GROSS Scores &amp; Skins'!J90-(IF(I$9&lt;=$C90, 1,0)+IF(I$9+18&lt;=$C90,1,0)),"")</f>
        <v/>
      </c>
      <c r="J90" s="15" t="str">
        <f>IF('GROSS Scores &amp; Skins'!K90&gt;0, 'GROSS Scores &amp; Skins'!K90-(IF(J$9&lt;=$C90, 1,0)+IF(J$9+18&lt;=$C90,1,0)),"")</f>
        <v/>
      </c>
      <c r="K90" s="15" t="str">
        <f>IF('GROSS Scores &amp; Skins'!L90&gt;0, 'GROSS Scores &amp; Skins'!L90-(IF(K$9&lt;=$C90, 1,0)+IF(K$9+18&lt;=$C90,1,0)),"")</f>
        <v/>
      </c>
      <c r="L90" s="15" t="str">
        <f>IF('GROSS Scores &amp; Skins'!M90&gt;0, 'GROSS Scores &amp; Skins'!M90-(IF(L$9&lt;=$C90, 1,0)+IF(L$9+18&lt;=$C90,1,0)),"")</f>
        <v/>
      </c>
      <c r="M90" s="19" t="str">
        <f t="shared" si="33"/>
        <v/>
      </c>
      <c r="N90" s="15" t="str">
        <f>IF('GROSS Scores &amp; Skins'!O90&gt;0, 'GROSS Scores &amp; Skins'!O90-(IF(N$9&lt;=$C90, 1,0)+IF(N$9+18&lt;=$C90,1,0)),"")</f>
        <v/>
      </c>
      <c r="O90" s="15" t="str">
        <f>IF('GROSS Scores &amp; Skins'!P90&gt;0, 'GROSS Scores &amp; Skins'!P90-(IF(O$9&lt;=$C90, 1,0)+IF(O$9+18&lt;=$C90,1,0)),"")</f>
        <v/>
      </c>
      <c r="P90" s="15" t="str">
        <f>IF('GROSS Scores &amp; Skins'!Q90&gt;0, 'GROSS Scores &amp; Skins'!Q90-(IF(P$9&lt;=$C90, 1,0)+IF(P$9+18&lt;=$C90,1,0)),"")</f>
        <v/>
      </c>
      <c r="Q90" s="15" t="str">
        <f>IF('GROSS Scores &amp; Skins'!R90&gt;0, 'GROSS Scores &amp; Skins'!R90-(IF(Q$9&lt;=$C90, 1,0)+IF(Q$9+18&lt;=$C90,1,0)),"")</f>
        <v/>
      </c>
      <c r="R90" s="15" t="str">
        <f>IF('GROSS Scores &amp; Skins'!S90&gt;0, 'GROSS Scores &amp; Skins'!S90-(IF(R$9&lt;=$C90, 1,0)+IF(R$9+18&lt;=$C90,1,0)),"")</f>
        <v/>
      </c>
      <c r="S90" s="15" t="str">
        <f>IF('GROSS Scores &amp; Skins'!T90&gt;0, 'GROSS Scores &amp; Skins'!T90-(IF(S$9&lt;=$C90, 1,0)+IF(S$9+18&lt;=$C90,1,0)),"")</f>
        <v/>
      </c>
      <c r="T90" s="15" t="str">
        <f>IF('GROSS Scores &amp; Skins'!U90&gt;0, 'GROSS Scores &amp; Skins'!U90-(IF(T$9&lt;=$C90, 1,0)+IF(T$9+18&lt;=$C90,1,0)),"")</f>
        <v/>
      </c>
      <c r="U90" s="15" t="str">
        <f>IF('GROSS Scores &amp; Skins'!V90&gt;0, 'GROSS Scores &amp; Skins'!V90-(IF(U$9&lt;=$C90, 1,0)+IF(U$9+18&lt;=$C90,1,0)),"")</f>
        <v/>
      </c>
      <c r="V90" s="15" t="str">
        <f>IF('GROSS Scores &amp; Skins'!W90&gt;0, 'GROSS Scores &amp; Skins'!W90-(IF(V$9&lt;=$C90, 1,0)+IF(V$9+18&lt;=$C90,1,0)),"")</f>
        <v/>
      </c>
      <c r="W90" s="19" t="str">
        <f t="shared" si="34"/>
        <v/>
      </c>
      <c r="X90" s="19" t="str">
        <f>IF(ISNUMBER('GROSS Scores &amp; Skins'!Y90),'GROSS Scores &amp; Skins'!Y90,"")</f>
        <v/>
      </c>
      <c r="Y90" s="20" t="str">
        <f t="shared" si="35"/>
        <v/>
      </c>
      <c r="Z90" s="24">
        <f t="shared" si="26"/>
        <v>0</v>
      </c>
      <c r="AA90" s="117" t="str">
        <f t="shared" si="27"/>
        <v/>
      </c>
      <c r="AB90" s="28" t="str">
        <f t="shared" si="36"/>
        <v/>
      </c>
      <c r="AC90" s="28" t="str">
        <f t="shared" si="37"/>
        <v/>
      </c>
      <c r="AD90" s="28" t="str">
        <f t="shared" si="38"/>
        <v/>
      </c>
      <c r="AE90" s="81" t="str">
        <f t="shared" si="25"/>
        <v/>
      </c>
      <c r="AF90" s="116" t="str">
        <f t="shared" ca="1" si="28"/>
        <v/>
      </c>
      <c r="AG90" s="81" t="str">
        <f t="shared" si="29"/>
        <v/>
      </c>
      <c r="AH90" s="116" t="str">
        <f t="shared" ca="1" si="30"/>
        <v/>
      </c>
      <c r="AI90" s="81" t="str">
        <f t="shared" si="31"/>
        <v/>
      </c>
      <c r="AJ90" s="116" t="str">
        <f t="shared" ca="1" si="32"/>
        <v/>
      </c>
      <c r="AK90" s="14"/>
      <c r="AL90" s="14"/>
      <c r="AM90" s="14"/>
    </row>
    <row r="91" spans="1:39" ht="15.75" x14ac:dyDescent="0.25">
      <c r="A91" s="79" t="str">
        <f>IF(ISBLANK('GROSS Scores &amp; Skins'!A91),"",'GROSS Scores &amp; Skins'!A91)</f>
        <v>Schaller, Michael</v>
      </c>
      <c r="B91" s="135" t="str">
        <f>IF(ISBLANK('GROSS Scores &amp; Skins'!B91),"",'GROSS Scores &amp; Skins'!B91)</f>
        <v xml:space="preserve">C </v>
      </c>
      <c r="C91" s="80">
        <f>IF(ISBLANK('GROSS Scores &amp; Skins'!D91),"",'GROSS Scores &amp; Skins'!D91)</f>
        <v>20</v>
      </c>
      <c r="D91" s="15" t="str">
        <f>IF('GROSS Scores &amp; Skins'!E91&gt;0, 'GROSS Scores &amp; Skins'!E91-(IF(D$9&lt;=$C91, 1,0)+IF(D$9+18&lt;=$C91,1,0)),"")</f>
        <v/>
      </c>
      <c r="E91" s="15" t="str">
        <f>IF('GROSS Scores &amp; Skins'!F91&gt;0, 'GROSS Scores &amp; Skins'!F91-(IF(E$9&lt;=$C91, 1,0)+IF(E$9+18&lt;=$C91,1,0)),"")</f>
        <v/>
      </c>
      <c r="F91" s="15" t="str">
        <f>IF('GROSS Scores &amp; Skins'!G91&gt;0, 'GROSS Scores &amp; Skins'!G91-(IF(F$9&lt;=$C91, 1,0)+IF(F$9+18&lt;=$C91,1,0)),"")</f>
        <v/>
      </c>
      <c r="G91" s="15" t="str">
        <f>IF('GROSS Scores &amp; Skins'!H91&gt;0, 'GROSS Scores &amp; Skins'!H91-(IF(G$9&lt;=$C91, 1,0)+IF(G$9+18&lt;=$C91,1,0)),"")</f>
        <v/>
      </c>
      <c r="H91" s="15" t="str">
        <f>IF('GROSS Scores &amp; Skins'!I91&gt;0, 'GROSS Scores &amp; Skins'!I91-(IF(H$9&lt;=$C91, 1,0)+IF(H$9+18&lt;=$C91,1,0)),"")</f>
        <v/>
      </c>
      <c r="I91" s="15" t="str">
        <f>IF('GROSS Scores &amp; Skins'!J91&gt;0, 'GROSS Scores &amp; Skins'!J91-(IF(I$9&lt;=$C91, 1,0)+IF(I$9+18&lt;=$C91,1,0)),"")</f>
        <v/>
      </c>
      <c r="J91" s="15" t="str">
        <f>IF('GROSS Scores &amp; Skins'!K91&gt;0, 'GROSS Scores &amp; Skins'!K91-(IF(J$9&lt;=$C91, 1,0)+IF(J$9+18&lt;=$C91,1,0)),"")</f>
        <v/>
      </c>
      <c r="K91" s="15" t="str">
        <f>IF('GROSS Scores &amp; Skins'!L91&gt;0, 'GROSS Scores &amp; Skins'!L91-(IF(K$9&lt;=$C91, 1,0)+IF(K$9+18&lt;=$C91,1,0)),"")</f>
        <v/>
      </c>
      <c r="L91" s="15" t="str">
        <f>IF('GROSS Scores &amp; Skins'!M91&gt;0, 'GROSS Scores &amp; Skins'!M91-(IF(L$9&lt;=$C91, 1,0)+IF(L$9+18&lt;=$C91,1,0)),"")</f>
        <v/>
      </c>
      <c r="M91" s="19" t="str">
        <f t="shared" si="33"/>
        <v/>
      </c>
      <c r="N91" s="15" t="str">
        <f>IF('GROSS Scores &amp; Skins'!O91&gt;0, 'GROSS Scores &amp; Skins'!O91-(IF(N$9&lt;=$C91, 1,0)+IF(N$9+18&lt;=$C91,1,0)),"")</f>
        <v/>
      </c>
      <c r="O91" s="15" t="str">
        <f>IF('GROSS Scores &amp; Skins'!P91&gt;0, 'GROSS Scores &amp; Skins'!P91-(IF(O$9&lt;=$C91, 1,0)+IF(O$9+18&lt;=$C91,1,0)),"")</f>
        <v/>
      </c>
      <c r="P91" s="15" t="str">
        <f>IF('GROSS Scores &amp; Skins'!Q91&gt;0, 'GROSS Scores &amp; Skins'!Q91-(IF(P$9&lt;=$C91, 1,0)+IF(P$9+18&lt;=$C91,1,0)),"")</f>
        <v/>
      </c>
      <c r="Q91" s="15" t="str">
        <f>IF('GROSS Scores &amp; Skins'!R91&gt;0, 'GROSS Scores &amp; Skins'!R91-(IF(Q$9&lt;=$C91, 1,0)+IF(Q$9+18&lt;=$C91,1,0)),"")</f>
        <v/>
      </c>
      <c r="R91" s="15" t="str">
        <f>IF('GROSS Scores &amp; Skins'!S91&gt;0, 'GROSS Scores &amp; Skins'!S91-(IF(R$9&lt;=$C91, 1,0)+IF(R$9+18&lt;=$C91,1,0)),"")</f>
        <v/>
      </c>
      <c r="S91" s="15" t="str">
        <f>IF('GROSS Scores &amp; Skins'!T91&gt;0, 'GROSS Scores &amp; Skins'!T91-(IF(S$9&lt;=$C91, 1,0)+IF(S$9+18&lt;=$C91,1,0)),"")</f>
        <v/>
      </c>
      <c r="T91" s="15" t="str">
        <f>IF('GROSS Scores &amp; Skins'!U91&gt;0, 'GROSS Scores &amp; Skins'!U91-(IF(T$9&lt;=$C91, 1,0)+IF(T$9+18&lt;=$C91,1,0)),"")</f>
        <v/>
      </c>
      <c r="U91" s="15" t="str">
        <f>IF('GROSS Scores &amp; Skins'!V91&gt;0, 'GROSS Scores &amp; Skins'!V91-(IF(U$9&lt;=$C91, 1,0)+IF(U$9+18&lt;=$C91,1,0)),"")</f>
        <v/>
      </c>
      <c r="V91" s="15" t="str">
        <f>IF('GROSS Scores &amp; Skins'!W91&gt;0, 'GROSS Scores &amp; Skins'!W91-(IF(V$9&lt;=$C91, 1,0)+IF(V$9+18&lt;=$C91,1,0)),"")</f>
        <v/>
      </c>
      <c r="W91" s="19" t="str">
        <f t="shared" si="34"/>
        <v/>
      </c>
      <c r="X91" s="19" t="str">
        <f>IF(ISNUMBER('GROSS Scores &amp; Skins'!Y91),'GROSS Scores &amp; Skins'!Y91,"")</f>
        <v/>
      </c>
      <c r="Y91" s="20" t="str">
        <f t="shared" si="35"/>
        <v/>
      </c>
      <c r="Z91" s="24">
        <f t="shared" si="26"/>
        <v>0</v>
      </c>
      <c r="AA91" s="117" t="str">
        <f t="shared" si="27"/>
        <v/>
      </c>
      <c r="AB91" s="28" t="str">
        <f t="shared" si="36"/>
        <v/>
      </c>
      <c r="AC91" s="28" t="str">
        <f t="shared" si="37"/>
        <v/>
      </c>
      <c r="AD91" s="28" t="str">
        <f t="shared" si="38"/>
        <v/>
      </c>
      <c r="AE91" s="81" t="str">
        <f t="shared" si="25"/>
        <v/>
      </c>
      <c r="AF91" s="116" t="str">
        <f t="shared" ca="1" si="28"/>
        <v/>
      </c>
      <c r="AG91" s="81" t="str">
        <f t="shared" si="29"/>
        <v/>
      </c>
      <c r="AH91" s="116" t="str">
        <f t="shared" ca="1" si="30"/>
        <v/>
      </c>
      <c r="AI91" s="81" t="str">
        <f t="shared" si="31"/>
        <v/>
      </c>
      <c r="AJ91" s="116" t="str">
        <f t="shared" ca="1" si="32"/>
        <v/>
      </c>
      <c r="AK91" s="14"/>
      <c r="AL91" s="14"/>
      <c r="AM91" s="14"/>
    </row>
    <row r="92" spans="1:39" ht="15.75" x14ac:dyDescent="0.25">
      <c r="A92" s="79" t="str">
        <f>IF(ISBLANK('GROSS Scores &amp; Skins'!A92),"",'GROSS Scores &amp; Skins'!A92)</f>
        <v>Scherber, Shane F</v>
      </c>
      <c r="B92" s="135" t="str">
        <f>IF(ISBLANK('GROSS Scores &amp; Skins'!B92),"",'GROSS Scores &amp; Skins'!B92)</f>
        <v>C</v>
      </c>
      <c r="C92" s="80">
        <f>IF(ISBLANK('GROSS Scores &amp; Skins'!D92),"",'GROSS Scores &amp; Skins'!D92)</f>
        <v>19</v>
      </c>
      <c r="D92" s="15">
        <f>IF('GROSS Scores &amp; Skins'!E92&gt;0, 'GROSS Scores &amp; Skins'!E92-(IF(D$9&lt;=$C92, 1,0)+IF(D$9+18&lt;=$C92,1,0)),"")</f>
        <v>5</v>
      </c>
      <c r="E92" s="15">
        <f>IF('GROSS Scores &amp; Skins'!F92&gt;0, 'GROSS Scores &amp; Skins'!F92-(IF(E$9&lt;=$C92, 1,0)+IF(E$9+18&lt;=$C92,1,0)),"")</f>
        <v>6</v>
      </c>
      <c r="F92" s="15">
        <f>IF('GROSS Scores &amp; Skins'!G92&gt;0, 'GROSS Scores &amp; Skins'!G92-(IF(F$9&lt;=$C92, 1,0)+IF(F$9+18&lt;=$C92,1,0)),"")</f>
        <v>4</v>
      </c>
      <c r="G92" s="15">
        <f>IF('GROSS Scores &amp; Skins'!H92&gt;0, 'GROSS Scores &amp; Skins'!H92-(IF(G$9&lt;=$C92, 1,0)+IF(G$9+18&lt;=$C92,1,0)),"")</f>
        <v>4</v>
      </c>
      <c r="H92" s="15">
        <f>IF('GROSS Scores &amp; Skins'!I92&gt;0, 'GROSS Scores &amp; Skins'!I92-(IF(H$9&lt;=$C92, 1,0)+IF(H$9+18&lt;=$C92,1,0)),"")</f>
        <v>6</v>
      </c>
      <c r="I92" s="15">
        <f>IF('GROSS Scores &amp; Skins'!J92&gt;0, 'GROSS Scores &amp; Skins'!J92-(IF(I$9&lt;=$C92, 1,0)+IF(I$9+18&lt;=$C92,1,0)),"")</f>
        <v>4</v>
      </c>
      <c r="J92" s="15">
        <f>IF('GROSS Scores &amp; Skins'!K92&gt;0, 'GROSS Scores &amp; Skins'!K92-(IF(J$9&lt;=$C92, 1,0)+IF(J$9+18&lt;=$C92,1,0)),"")</f>
        <v>6</v>
      </c>
      <c r="K92" s="15">
        <f>IF('GROSS Scores &amp; Skins'!L92&gt;0, 'GROSS Scores &amp; Skins'!L92-(IF(K$9&lt;=$C92, 1,0)+IF(K$9+18&lt;=$C92,1,0)),"")</f>
        <v>3</v>
      </c>
      <c r="L92" s="15">
        <f>IF('GROSS Scores &amp; Skins'!M92&gt;0, 'GROSS Scores &amp; Skins'!M92-(IF(L$9&lt;=$C92, 1,0)+IF(L$9+18&lt;=$C92,1,0)),"")</f>
        <v>5</v>
      </c>
      <c r="M92" s="19">
        <f t="shared" si="33"/>
        <v>43</v>
      </c>
      <c r="N92" s="15">
        <f>IF('GROSS Scores &amp; Skins'!O92&gt;0, 'GROSS Scores &amp; Skins'!O92-(IF(N$9&lt;=$C92, 1,0)+IF(N$9+18&lt;=$C92,1,0)),"")</f>
        <v>6</v>
      </c>
      <c r="O92" s="15">
        <f>IF('GROSS Scores &amp; Skins'!P92&gt;0, 'GROSS Scores &amp; Skins'!P92-(IF(O$9&lt;=$C92, 1,0)+IF(O$9+18&lt;=$C92,1,0)),"")</f>
        <v>5</v>
      </c>
      <c r="P92" s="15">
        <f>IF('GROSS Scores &amp; Skins'!Q92&gt;0, 'GROSS Scores &amp; Skins'!Q92-(IF(P$9&lt;=$C92, 1,0)+IF(P$9+18&lt;=$C92,1,0)),"")</f>
        <v>6</v>
      </c>
      <c r="Q92" s="15">
        <f>IF('GROSS Scores &amp; Skins'!R92&gt;0, 'GROSS Scores &amp; Skins'!R92-(IF(Q$9&lt;=$C92, 1,0)+IF(Q$9+18&lt;=$C92,1,0)),"")</f>
        <v>7</v>
      </c>
      <c r="R92" s="15">
        <f>IF('GROSS Scores &amp; Skins'!S92&gt;0, 'GROSS Scores &amp; Skins'!S92-(IF(R$9&lt;=$C92, 1,0)+IF(R$9+18&lt;=$C92,1,0)),"")</f>
        <v>5</v>
      </c>
      <c r="S92" s="15">
        <f>IF('GROSS Scores &amp; Skins'!T92&gt;0, 'GROSS Scores &amp; Skins'!T92-(IF(S$9&lt;=$C92, 1,0)+IF(S$9+18&lt;=$C92,1,0)),"")</f>
        <v>6</v>
      </c>
      <c r="T92" s="15">
        <f>IF('GROSS Scores &amp; Skins'!U92&gt;0, 'GROSS Scores &amp; Skins'!U92-(IF(T$9&lt;=$C92, 1,0)+IF(T$9+18&lt;=$C92,1,0)),"")</f>
        <v>5</v>
      </c>
      <c r="U92" s="15">
        <f>IF('GROSS Scores &amp; Skins'!V92&gt;0, 'GROSS Scores &amp; Skins'!V92-(IF(U$9&lt;=$C92, 1,0)+IF(U$9+18&lt;=$C92,1,0)),"")</f>
        <v>3</v>
      </c>
      <c r="V92" s="15">
        <f>IF('GROSS Scores &amp; Skins'!W92&gt;0, 'GROSS Scores &amp; Skins'!W92-(IF(V$9&lt;=$C92, 1,0)+IF(V$9+18&lt;=$C92,1,0)),"")</f>
        <v>4</v>
      </c>
      <c r="W92" s="19">
        <f t="shared" si="34"/>
        <v>47</v>
      </c>
      <c r="X92" s="19">
        <f>IF(ISNUMBER('GROSS Scores &amp; Skins'!Y92),'GROSS Scores &amp; Skins'!Y92,"")</f>
        <v>109</v>
      </c>
      <c r="Y92" s="20">
        <f t="shared" si="35"/>
        <v>90</v>
      </c>
      <c r="Z92" s="24">
        <f t="shared" si="26"/>
        <v>0</v>
      </c>
      <c r="AA92" s="117" t="str">
        <f t="shared" si="27"/>
        <v/>
      </c>
      <c r="AB92" s="28" t="str">
        <f t="shared" si="36"/>
        <v/>
      </c>
      <c r="AC92" s="28" t="str">
        <f t="shared" si="37"/>
        <v/>
      </c>
      <c r="AD92" s="28">
        <f t="shared" si="38"/>
        <v>90</v>
      </c>
      <c r="AE92" s="81" t="str">
        <f t="shared" si="25"/>
        <v/>
      </c>
      <c r="AF92" s="116" t="str">
        <f t="shared" ca="1" si="28"/>
        <v/>
      </c>
      <c r="AG92" s="81" t="str">
        <f t="shared" si="29"/>
        <v/>
      </c>
      <c r="AH92" s="116" t="str">
        <f t="shared" ca="1" si="30"/>
        <v/>
      </c>
      <c r="AI92" s="81">
        <f t="shared" si="31"/>
        <v>10</v>
      </c>
      <c r="AJ92" s="116">
        <f t="shared" ca="1" si="32"/>
        <v>0</v>
      </c>
      <c r="AK92" s="14"/>
      <c r="AL92" s="14"/>
      <c r="AM92" s="14"/>
    </row>
    <row r="93" spans="1:39" ht="15.75" x14ac:dyDescent="0.25">
      <c r="A93" s="79" t="str">
        <f>IF(ISBLANK('GROSS Scores &amp; Skins'!A93),"",'GROSS Scores &amp; Skins'!A93)</f>
        <v>Schwartz, Ralph S</v>
      </c>
      <c r="B93" s="135" t="str">
        <f>IF(ISBLANK('GROSS Scores &amp; Skins'!B93),"",'GROSS Scores &amp; Skins'!B93)</f>
        <v>C</v>
      </c>
      <c r="C93" s="80">
        <f>IF(ISBLANK('GROSS Scores &amp; Skins'!D93),"",'GROSS Scores &amp; Skins'!D93)</f>
        <v>28</v>
      </c>
      <c r="D93" s="15" t="str">
        <f>IF('GROSS Scores &amp; Skins'!E93&gt;0, 'GROSS Scores &amp; Skins'!E93-(IF(D$9&lt;=$C93, 1,0)+IF(D$9+18&lt;=$C93,1,0)),"")</f>
        <v/>
      </c>
      <c r="E93" s="15" t="str">
        <f>IF('GROSS Scores &amp; Skins'!F93&gt;0, 'GROSS Scores &amp; Skins'!F93-(IF(E$9&lt;=$C93, 1,0)+IF(E$9+18&lt;=$C93,1,0)),"")</f>
        <v/>
      </c>
      <c r="F93" s="15" t="str">
        <f>IF('GROSS Scores &amp; Skins'!G93&gt;0, 'GROSS Scores &amp; Skins'!G93-(IF(F$9&lt;=$C93, 1,0)+IF(F$9+18&lt;=$C93,1,0)),"")</f>
        <v/>
      </c>
      <c r="G93" s="15" t="str">
        <f>IF('GROSS Scores &amp; Skins'!H93&gt;0, 'GROSS Scores &amp; Skins'!H93-(IF(G$9&lt;=$C93, 1,0)+IF(G$9+18&lt;=$C93,1,0)),"")</f>
        <v/>
      </c>
      <c r="H93" s="15" t="str">
        <f>IF('GROSS Scores &amp; Skins'!I93&gt;0, 'GROSS Scores &amp; Skins'!I93-(IF(H$9&lt;=$C93, 1,0)+IF(H$9+18&lt;=$C93,1,0)),"")</f>
        <v/>
      </c>
      <c r="I93" s="15" t="str">
        <f>IF('GROSS Scores &amp; Skins'!J93&gt;0, 'GROSS Scores &amp; Skins'!J93-(IF(I$9&lt;=$C93, 1,0)+IF(I$9+18&lt;=$C93,1,0)),"")</f>
        <v/>
      </c>
      <c r="J93" s="15" t="str">
        <f>IF('GROSS Scores &amp; Skins'!K93&gt;0, 'GROSS Scores &amp; Skins'!K93-(IF(J$9&lt;=$C93, 1,0)+IF(J$9+18&lt;=$C93,1,0)),"")</f>
        <v/>
      </c>
      <c r="K93" s="15" t="str">
        <f>IF('GROSS Scores &amp; Skins'!L93&gt;0, 'GROSS Scores &amp; Skins'!L93-(IF(K$9&lt;=$C93, 1,0)+IF(K$9+18&lt;=$C93,1,0)),"")</f>
        <v/>
      </c>
      <c r="L93" s="15" t="str">
        <f>IF('GROSS Scores &amp; Skins'!M93&gt;0, 'GROSS Scores &amp; Skins'!M93-(IF(L$9&lt;=$C93, 1,0)+IF(L$9+18&lt;=$C93,1,0)),"")</f>
        <v/>
      </c>
      <c r="M93" s="19" t="str">
        <f t="shared" si="33"/>
        <v/>
      </c>
      <c r="N93" s="15" t="str">
        <f>IF('GROSS Scores &amp; Skins'!O93&gt;0, 'GROSS Scores &amp; Skins'!O93-(IF(N$9&lt;=$C93, 1,0)+IF(N$9+18&lt;=$C93,1,0)),"")</f>
        <v/>
      </c>
      <c r="O93" s="15" t="str">
        <f>IF('GROSS Scores &amp; Skins'!P93&gt;0, 'GROSS Scores &amp; Skins'!P93-(IF(O$9&lt;=$C93, 1,0)+IF(O$9+18&lt;=$C93,1,0)),"")</f>
        <v/>
      </c>
      <c r="P93" s="15" t="str">
        <f>IF('GROSS Scores &amp; Skins'!Q93&gt;0, 'GROSS Scores &amp; Skins'!Q93-(IF(P$9&lt;=$C93, 1,0)+IF(P$9+18&lt;=$C93,1,0)),"")</f>
        <v/>
      </c>
      <c r="Q93" s="15" t="str">
        <f>IF('GROSS Scores &amp; Skins'!R93&gt;0, 'GROSS Scores &amp; Skins'!R93-(IF(Q$9&lt;=$C93, 1,0)+IF(Q$9+18&lt;=$C93,1,0)),"")</f>
        <v/>
      </c>
      <c r="R93" s="15" t="str">
        <f>IF('GROSS Scores &amp; Skins'!S93&gt;0, 'GROSS Scores &amp; Skins'!S93-(IF(R$9&lt;=$C93, 1,0)+IF(R$9+18&lt;=$C93,1,0)),"")</f>
        <v/>
      </c>
      <c r="S93" s="15" t="str">
        <f>IF('GROSS Scores &amp; Skins'!T93&gt;0, 'GROSS Scores &amp; Skins'!T93-(IF(S$9&lt;=$C93, 1,0)+IF(S$9+18&lt;=$C93,1,0)),"")</f>
        <v/>
      </c>
      <c r="T93" s="15" t="str">
        <f>IF('GROSS Scores &amp; Skins'!U93&gt;0, 'GROSS Scores &amp; Skins'!U93-(IF(T$9&lt;=$C93, 1,0)+IF(T$9+18&lt;=$C93,1,0)),"")</f>
        <v/>
      </c>
      <c r="U93" s="15" t="str">
        <f>IF('GROSS Scores &amp; Skins'!V93&gt;0, 'GROSS Scores &amp; Skins'!V93-(IF(U$9&lt;=$C93, 1,0)+IF(U$9+18&lt;=$C93,1,0)),"")</f>
        <v/>
      </c>
      <c r="V93" s="15" t="str">
        <f>IF('GROSS Scores &amp; Skins'!W93&gt;0, 'GROSS Scores &amp; Skins'!W93-(IF(V$9&lt;=$C93, 1,0)+IF(V$9+18&lt;=$C93,1,0)),"")</f>
        <v/>
      </c>
      <c r="W93" s="19" t="str">
        <f t="shared" si="34"/>
        <v/>
      </c>
      <c r="X93" s="19" t="str">
        <f>IF(ISNUMBER('GROSS Scores &amp; Skins'!Y93),'GROSS Scores &amp; Skins'!Y93,"")</f>
        <v/>
      </c>
      <c r="Y93" s="20" t="str">
        <f t="shared" si="35"/>
        <v/>
      </c>
      <c r="Z93" s="24">
        <f t="shared" si="26"/>
        <v>0</v>
      </c>
      <c r="AA93" s="117" t="str">
        <f t="shared" si="27"/>
        <v/>
      </c>
      <c r="AB93" s="28" t="str">
        <f t="shared" si="36"/>
        <v/>
      </c>
      <c r="AC93" s="28" t="str">
        <f t="shared" si="37"/>
        <v/>
      </c>
      <c r="AD93" s="28" t="str">
        <f t="shared" si="38"/>
        <v/>
      </c>
      <c r="AE93" s="81" t="str">
        <f t="shared" si="25"/>
        <v/>
      </c>
      <c r="AF93" s="116" t="str">
        <f t="shared" ca="1" si="28"/>
        <v/>
      </c>
      <c r="AG93" s="81" t="str">
        <f t="shared" si="29"/>
        <v/>
      </c>
      <c r="AH93" s="116" t="str">
        <f t="shared" ca="1" si="30"/>
        <v/>
      </c>
      <c r="AI93" s="81" t="str">
        <f t="shared" si="31"/>
        <v/>
      </c>
      <c r="AJ93" s="116" t="str">
        <f t="shared" ca="1" si="32"/>
        <v/>
      </c>
      <c r="AK93" s="14"/>
      <c r="AL93" s="14"/>
      <c r="AM93" s="14"/>
    </row>
    <row r="94" spans="1:39" ht="15.75" x14ac:dyDescent="0.25">
      <c r="A94" s="79" t="str">
        <f>IF(ISBLANK('GROSS Scores &amp; Skins'!A94),"",'GROSS Scores &amp; Skins'!A94)</f>
        <v>Thielien, Henry</v>
      </c>
      <c r="B94" s="135" t="str">
        <f>IF(ISBLANK('GROSS Scores &amp; Skins'!B94),"",'GROSS Scores &amp; Skins'!B94)</f>
        <v>C</v>
      </c>
      <c r="C94" s="80">
        <f>IF(ISBLANK('GROSS Scores &amp; Skins'!D94),"",'GROSS Scores &amp; Skins'!D94)</f>
        <v>20</v>
      </c>
      <c r="D94" s="15" t="str">
        <f>IF('GROSS Scores &amp; Skins'!E94&gt;0, 'GROSS Scores &amp; Skins'!E94-(IF(D$9&lt;=$C94, 1,0)+IF(D$9+18&lt;=$C94,1,0)),"")</f>
        <v/>
      </c>
      <c r="E94" s="15" t="str">
        <f>IF('GROSS Scores &amp; Skins'!F94&gt;0, 'GROSS Scores &amp; Skins'!F94-(IF(E$9&lt;=$C94, 1,0)+IF(E$9+18&lt;=$C94,1,0)),"")</f>
        <v/>
      </c>
      <c r="F94" s="15" t="str">
        <f>IF('GROSS Scores &amp; Skins'!G94&gt;0, 'GROSS Scores &amp; Skins'!G94-(IF(F$9&lt;=$C94, 1,0)+IF(F$9+18&lt;=$C94,1,0)),"")</f>
        <v/>
      </c>
      <c r="G94" s="15" t="str">
        <f>IF('GROSS Scores &amp; Skins'!H94&gt;0, 'GROSS Scores &amp; Skins'!H94-(IF(G$9&lt;=$C94, 1,0)+IF(G$9+18&lt;=$C94,1,0)),"")</f>
        <v/>
      </c>
      <c r="H94" s="15" t="str">
        <f>IF('GROSS Scores &amp; Skins'!I94&gt;0, 'GROSS Scores &amp; Skins'!I94-(IF(H$9&lt;=$C94, 1,0)+IF(H$9+18&lt;=$C94,1,0)),"")</f>
        <v/>
      </c>
      <c r="I94" s="15" t="str">
        <f>IF('GROSS Scores &amp; Skins'!J94&gt;0, 'GROSS Scores &amp; Skins'!J94-(IF(I$9&lt;=$C94, 1,0)+IF(I$9+18&lt;=$C94,1,0)),"")</f>
        <v/>
      </c>
      <c r="J94" s="15" t="str">
        <f>IF('GROSS Scores &amp; Skins'!K94&gt;0, 'GROSS Scores &amp; Skins'!K94-(IF(J$9&lt;=$C94, 1,0)+IF(J$9+18&lt;=$C94,1,0)),"")</f>
        <v/>
      </c>
      <c r="K94" s="15" t="str">
        <f>IF('GROSS Scores &amp; Skins'!L94&gt;0, 'GROSS Scores &amp; Skins'!L94-(IF(K$9&lt;=$C94, 1,0)+IF(K$9+18&lt;=$C94,1,0)),"")</f>
        <v/>
      </c>
      <c r="L94" s="15" t="str">
        <f>IF('GROSS Scores &amp; Skins'!M94&gt;0, 'GROSS Scores &amp; Skins'!M94-(IF(L$9&lt;=$C94, 1,0)+IF(L$9+18&lt;=$C94,1,0)),"")</f>
        <v/>
      </c>
      <c r="M94" s="19" t="str">
        <f t="shared" si="33"/>
        <v/>
      </c>
      <c r="N94" s="15" t="str">
        <f>IF('GROSS Scores &amp; Skins'!O94&gt;0, 'GROSS Scores &amp; Skins'!O94-(IF(N$9&lt;=$C94, 1,0)+IF(N$9+18&lt;=$C94,1,0)),"")</f>
        <v/>
      </c>
      <c r="O94" s="15" t="str">
        <f>IF('GROSS Scores &amp; Skins'!P94&gt;0, 'GROSS Scores &amp; Skins'!P94-(IF(O$9&lt;=$C94, 1,0)+IF(O$9+18&lt;=$C94,1,0)),"")</f>
        <v/>
      </c>
      <c r="P94" s="15" t="str">
        <f>IF('GROSS Scores &amp; Skins'!Q94&gt;0, 'GROSS Scores &amp; Skins'!Q94-(IF(P$9&lt;=$C94, 1,0)+IF(P$9+18&lt;=$C94,1,0)),"")</f>
        <v/>
      </c>
      <c r="Q94" s="15" t="str">
        <f>IF('GROSS Scores &amp; Skins'!R94&gt;0, 'GROSS Scores &amp; Skins'!R94-(IF(Q$9&lt;=$C94, 1,0)+IF(Q$9+18&lt;=$C94,1,0)),"")</f>
        <v/>
      </c>
      <c r="R94" s="15" t="str">
        <f>IF('GROSS Scores &amp; Skins'!S94&gt;0, 'GROSS Scores &amp; Skins'!S94-(IF(R$9&lt;=$C94, 1,0)+IF(R$9+18&lt;=$C94,1,0)),"")</f>
        <v/>
      </c>
      <c r="S94" s="15" t="str">
        <f>IF('GROSS Scores &amp; Skins'!T94&gt;0, 'GROSS Scores &amp; Skins'!T94-(IF(S$9&lt;=$C94, 1,0)+IF(S$9+18&lt;=$C94,1,0)),"")</f>
        <v/>
      </c>
      <c r="T94" s="15" t="str">
        <f>IF('GROSS Scores &amp; Skins'!U94&gt;0, 'GROSS Scores &amp; Skins'!U94-(IF(T$9&lt;=$C94, 1,0)+IF(T$9+18&lt;=$C94,1,0)),"")</f>
        <v/>
      </c>
      <c r="U94" s="15" t="str">
        <f>IF('GROSS Scores &amp; Skins'!V94&gt;0, 'GROSS Scores &amp; Skins'!V94-(IF(U$9&lt;=$C94, 1,0)+IF(U$9+18&lt;=$C94,1,0)),"")</f>
        <v/>
      </c>
      <c r="V94" s="15" t="str">
        <f>IF('GROSS Scores &amp; Skins'!W94&gt;0, 'GROSS Scores &amp; Skins'!W94-(IF(V$9&lt;=$C94, 1,0)+IF(V$9+18&lt;=$C94,1,0)),"")</f>
        <v/>
      </c>
      <c r="W94" s="19" t="str">
        <f t="shared" si="34"/>
        <v/>
      </c>
      <c r="X94" s="19" t="str">
        <f>IF(ISNUMBER('GROSS Scores &amp; Skins'!Y94),'GROSS Scores &amp; Skins'!Y94,"")</f>
        <v/>
      </c>
      <c r="Y94" s="20" t="str">
        <f t="shared" si="35"/>
        <v/>
      </c>
      <c r="Z94" s="24">
        <f t="shared" si="26"/>
        <v>0</v>
      </c>
      <c r="AA94" s="117" t="str">
        <f t="shared" si="27"/>
        <v/>
      </c>
      <c r="AB94" s="28" t="str">
        <f>IF(AND($B94="A",$D94&gt;0),X94,"")</f>
        <v/>
      </c>
      <c r="AC94" s="28" t="str">
        <f>IF(AND($B94="B",$D94&gt;0),Y94,"")</f>
        <v/>
      </c>
      <c r="AD94" s="28" t="str">
        <f>IF(AND($B94="C",$D94&gt;0),Y94,"")</f>
        <v/>
      </c>
      <c r="AE94" s="81" t="str">
        <f t="shared" ref="AE94:AE103" si="39">IF(AB94&lt;200,RANK(AB94,$AB$10:$AB$103,1),"")</f>
        <v/>
      </c>
      <c r="AF94" s="116" t="str">
        <f t="shared" ca="1" si="28"/>
        <v/>
      </c>
      <c r="AG94" s="81" t="str">
        <f t="shared" si="29"/>
        <v/>
      </c>
      <c r="AH94" s="116" t="str">
        <f t="shared" ca="1" si="30"/>
        <v/>
      </c>
      <c r="AI94" s="81" t="str">
        <f t="shared" si="31"/>
        <v/>
      </c>
      <c r="AJ94" s="116" t="str">
        <f t="shared" ca="1" si="32"/>
        <v/>
      </c>
      <c r="AK94" s="14"/>
      <c r="AL94" s="14"/>
      <c r="AM94" s="14"/>
    </row>
    <row r="95" spans="1:39" ht="15.75" x14ac:dyDescent="0.25">
      <c r="A95" s="79" t="str">
        <f>IF(ISBLANK('GROSS Scores &amp; Skins'!A95),"",'GROSS Scores &amp; Skins'!A95)</f>
        <v>Wald, Richard M</v>
      </c>
      <c r="B95" s="135" t="str">
        <f>IF(ISBLANK('GROSS Scores &amp; Skins'!B95),"",'GROSS Scores &amp; Skins'!B95)</f>
        <v>C</v>
      </c>
      <c r="C95" s="80">
        <f>IF(ISBLANK('GROSS Scores &amp; Skins'!D95),"",'GROSS Scores &amp; Skins'!D95)</f>
        <v>26</v>
      </c>
      <c r="D95" s="15">
        <f>IF('GROSS Scores &amp; Skins'!E95&gt;0, 'GROSS Scores &amp; Skins'!E95-(IF(D$9&lt;=$C95, 1,0)+IF(D$9+18&lt;=$C95,1,0)),"")</f>
        <v>4</v>
      </c>
      <c r="E95" s="15">
        <f>IF('GROSS Scores &amp; Skins'!F95&gt;0, 'GROSS Scores &amp; Skins'!F95-(IF(E$9&lt;=$C95, 1,0)+IF(E$9+18&lt;=$C95,1,0)),"")</f>
        <v>6</v>
      </c>
      <c r="F95" s="15">
        <f>IF('GROSS Scores &amp; Skins'!G95&gt;0, 'GROSS Scores &amp; Skins'!G95-(IF(F$9&lt;=$C95, 1,0)+IF(F$9+18&lt;=$C95,1,0)),"")</f>
        <v>3</v>
      </c>
      <c r="G95" s="15">
        <f>IF('GROSS Scores &amp; Skins'!H95&gt;0, 'GROSS Scores &amp; Skins'!H95-(IF(G$9&lt;=$C95, 1,0)+IF(G$9+18&lt;=$C95,1,0)),"")</f>
        <v>3</v>
      </c>
      <c r="H95" s="15">
        <f>IF('GROSS Scores &amp; Skins'!I95&gt;0, 'GROSS Scores &amp; Skins'!I95-(IF(H$9&lt;=$C95, 1,0)+IF(H$9+18&lt;=$C95,1,0)),"")</f>
        <v>4</v>
      </c>
      <c r="I95" s="15">
        <f>IF('GROSS Scores &amp; Skins'!J95&gt;0, 'GROSS Scores &amp; Skins'!J95-(IF(I$9&lt;=$C95, 1,0)+IF(I$9+18&lt;=$C95,1,0)),"")</f>
        <v>4</v>
      </c>
      <c r="J95" s="15">
        <f>IF('GROSS Scores &amp; Skins'!K95&gt;0, 'GROSS Scores &amp; Skins'!K95-(IF(J$9&lt;=$C95, 1,0)+IF(J$9+18&lt;=$C95,1,0)),"")</f>
        <v>6</v>
      </c>
      <c r="K95" s="15">
        <f>IF('GROSS Scores &amp; Skins'!L95&gt;0, 'GROSS Scores &amp; Skins'!L95-(IF(K$9&lt;=$C95, 1,0)+IF(K$9+18&lt;=$C95,1,0)),"")</f>
        <v>2</v>
      </c>
      <c r="L95" s="15">
        <f>IF('GROSS Scores &amp; Skins'!M95&gt;0, 'GROSS Scores &amp; Skins'!M95-(IF(L$9&lt;=$C95, 1,0)+IF(L$9+18&lt;=$C95,1,0)),"")</f>
        <v>6</v>
      </c>
      <c r="M95" s="19">
        <f t="shared" si="33"/>
        <v>38</v>
      </c>
      <c r="N95" s="15">
        <f>IF('GROSS Scores &amp; Skins'!O95&gt;0, 'GROSS Scores &amp; Skins'!O95-(IF(N$9&lt;=$C95, 1,0)+IF(N$9+18&lt;=$C95,1,0)),"")</f>
        <v>4</v>
      </c>
      <c r="O95" s="15">
        <f>IF('GROSS Scores &amp; Skins'!P95&gt;0, 'GROSS Scores &amp; Skins'!P95-(IF(O$9&lt;=$C95, 1,0)+IF(O$9+18&lt;=$C95,1,0)),"")</f>
        <v>3</v>
      </c>
      <c r="P95" s="15">
        <f>IF('GROSS Scores &amp; Skins'!Q95&gt;0, 'GROSS Scores &amp; Skins'!Q95-(IF(P$9&lt;=$C95, 1,0)+IF(P$9+18&lt;=$C95,1,0)),"")</f>
        <v>3</v>
      </c>
      <c r="Q95" s="15">
        <f>IF('GROSS Scores &amp; Skins'!R95&gt;0, 'GROSS Scores &amp; Skins'!R95-(IF(Q$9&lt;=$C95, 1,0)+IF(Q$9+18&lt;=$C95,1,0)),"")</f>
        <v>5</v>
      </c>
      <c r="R95" s="15">
        <f>IF('GROSS Scores &amp; Skins'!S95&gt;0, 'GROSS Scores &amp; Skins'!S95-(IF(R$9&lt;=$C95, 1,0)+IF(R$9+18&lt;=$C95,1,0)),"")</f>
        <v>5</v>
      </c>
      <c r="S95" s="15">
        <f>IF('GROSS Scores &amp; Skins'!T95&gt;0, 'GROSS Scores &amp; Skins'!T95-(IF(S$9&lt;=$C95, 1,0)+IF(S$9+18&lt;=$C95,1,0)),"")</f>
        <v>4</v>
      </c>
      <c r="T95" s="15">
        <f>IF('GROSS Scores &amp; Skins'!U95&gt;0, 'GROSS Scores &amp; Skins'!U95-(IF(T$9&lt;=$C95, 1,0)+IF(T$9+18&lt;=$C95,1,0)),"")</f>
        <v>4</v>
      </c>
      <c r="U95" s="15">
        <f>IF('GROSS Scores &amp; Skins'!V95&gt;0, 'GROSS Scores &amp; Skins'!V95-(IF(U$9&lt;=$C95, 1,0)+IF(U$9+18&lt;=$C95,1,0)),"")</f>
        <v>3</v>
      </c>
      <c r="V95" s="15">
        <f>IF('GROSS Scores &amp; Skins'!W95&gt;0, 'GROSS Scores &amp; Skins'!W95-(IF(V$9&lt;=$C95, 1,0)+IF(V$9+18&lt;=$C95,1,0)),"")</f>
        <v>4</v>
      </c>
      <c r="W95" s="19">
        <f t="shared" si="34"/>
        <v>35</v>
      </c>
      <c r="X95" s="19">
        <f>IF(ISNUMBER('GROSS Scores &amp; Skins'!Y95),'GROSS Scores &amp; Skins'!Y95,"")</f>
        <v>99</v>
      </c>
      <c r="Y95" s="20">
        <f t="shared" si="35"/>
        <v>73</v>
      </c>
      <c r="Z95" s="24">
        <f t="shared" si="26"/>
        <v>0</v>
      </c>
      <c r="AA95" s="117" t="str">
        <f t="shared" si="27"/>
        <v/>
      </c>
      <c r="AB95" s="28" t="str">
        <f t="shared" si="36"/>
        <v/>
      </c>
      <c r="AC95" s="28" t="str">
        <f t="shared" si="37"/>
        <v/>
      </c>
      <c r="AD95" s="28">
        <f t="shared" si="38"/>
        <v>73</v>
      </c>
      <c r="AE95" s="81" t="str">
        <f t="shared" si="39"/>
        <v/>
      </c>
      <c r="AF95" s="116" t="str">
        <f t="shared" ca="1" si="28"/>
        <v/>
      </c>
      <c r="AG95" s="81" t="str">
        <f t="shared" si="29"/>
        <v/>
      </c>
      <c r="AH95" s="116" t="str">
        <f t="shared" ca="1" si="30"/>
        <v/>
      </c>
      <c r="AI95" s="81">
        <f t="shared" si="31"/>
        <v>3</v>
      </c>
      <c r="AJ95" s="116">
        <f t="shared" ca="1" si="32"/>
        <v>10</v>
      </c>
      <c r="AK95" s="14"/>
      <c r="AL95" s="14"/>
      <c r="AM95" s="14"/>
    </row>
    <row r="96" spans="1:39" ht="15.75" x14ac:dyDescent="0.25">
      <c r="A96" s="79" t="str">
        <f>IF(ISBLANK('GROSS Scores &amp; Skins'!A96),"",'GROSS Scores &amp; Skins'!A96)</f>
        <v>Nyquist, Richard</v>
      </c>
      <c r="B96" s="135" t="str">
        <f>IF(ISBLANK('GROSS Scores &amp; Skins'!B96),"",'GROSS Scores &amp; Skins'!B96)</f>
        <v>C</v>
      </c>
      <c r="C96" s="80">
        <f>IF(ISBLANK('GROSS Scores &amp; Skins'!D96),"",'GROSS Scores &amp; Skins'!D96)</f>
        <v>19</v>
      </c>
      <c r="D96" s="15">
        <f>IF('GROSS Scores &amp; Skins'!E96&gt;0, 'GROSS Scores &amp; Skins'!E96-(IF(D$9&lt;=$C96, 1,0)+IF(D$9+18&lt;=$C96,1,0)),"")</f>
        <v>6</v>
      </c>
      <c r="E96" s="15">
        <f>IF('GROSS Scores &amp; Skins'!F96&gt;0, 'GROSS Scores &amp; Skins'!F96-(IF(E$9&lt;=$C96, 1,0)+IF(E$9+18&lt;=$C96,1,0)),"")</f>
        <v>5</v>
      </c>
      <c r="F96" s="15">
        <f>IF('GROSS Scores &amp; Skins'!G96&gt;0, 'GROSS Scores &amp; Skins'!G96-(IF(F$9&lt;=$C96, 1,0)+IF(F$9+18&lt;=$C96,1,0)),"")</f>
        <v>5</v>
      </c>
      <c r="G96" s="15">
        <f>IF('GROSS Scores &amp; Skins'!H96&gt;0, 'GROSS Scores &amp; Skins'!H96-(IF(G$9&lt;=$C96, 1,0)+IF(G$9+18&lt;=$C96,1,0)),"")</f>
        <v>2</v>
      </c>
      <c r="H96" s="15">
        <f>IF('GROSS Scores &amp; Skins'!I96&gt;0, 'GROSS Scores &amp; Skins'!I96-(IF(H$9&lt;=$C96, 1,0)+IF(H$9+18&lt;=$C96,1,0)),"")</f>
        <v>3</v>
      </c>
      <c r="I96" s="15">
        <f>IF('GROSS Scores &amp; Skins'!J96&gt;0, 'GROSS Scores &amp; Skins'!J96-(IF(I$9&lt;=$C96, 1,0)+IF(I$9+18&lt;=$C96,1,0)),"")</f>
        <v>4</v>
      </c>
      <c r="J96" s="15">
        <f>IF('GROSS Scores &amp; Skins'!K96&gt;0, 'GROSS Scores &amp; Skins'!K96-(IF(J$9&lt;=$C96, 1,0)+IF(J$9+18&lt;=$C96,1,0)),"")</f>
        <v>7</v>
      </c>
      <c r="K96" s="15">
        <f>IF('GROSS Scores &amp; Skins'!L96&gt;0, 'GROSS Scores &amp; Skins'!L96-(IF(K$9&lt;=$C96, 1,0)+IF(K$9+18&lt;=$C96,1,0)),"")</f>
        <v>4</v>
      </c>
      <c r="L96" s="15">
        <f>IF('GROSS Scores &amp; Skins'!M96&gt;0, 'GROSS Scores &amp; Skins'!M96-(IF(L$9&lt;=$C96, 1,0)+IF(L$9+18&lt;=$C96,1,0)),"")</f>
        <v>3</v>
      </c>
      <c r="M96" s="19">
        <f t="shared" si="33"/>
        <v>39</v>
      </c>
      <c r="N96" s="15">
        <f>IF('GROSS Scores &amp; Skins'!O96&gt;0, 'GROSS Scores &amp; Skins'!O96-(IF(N$9&lt;=$C96, 1,0)+IF(N$9+18&lt;=$C96,1,0)),"")</f>
        <v>4</v>
      </c>
      <c r="O96" s="15">
        <f>IF('GROSS Scores &amp; Skins'!P96&gt;0, 'GROSS Scores &amp; Skins'!P96-(IF(O$9&lt;=$C96, 1,0)+IF(O$9+18&lt;=$C96,1,0)),"")</f>
        <v>3</v>
      </c>
      <c r="P96" s="15">
        <f>IF('GROSS Scores &amp; Skins'!Q96&gt;0, 'GROSS Scores &amp; Skins'!Q96-(IF(P$9&lt;=$C96, 1,0)+IF(P$9+18&lt;=$C96,1,0)),"")</f>
        <v>2</v>
      </c>
      <c r="Q96" s="15">
        <f>IF('GROSS Scores &amp; Skins'!R96&gt;0, 'GROSS Scores &amp; Skins'!R96-(IF(Q$9&lt;=$C96, 1,0)+IF(Q$9+18&lt;=$C96,1,0)),"")</f>
        <v>5</v>
      </c>
      <c r="R96" s="15">
        <f>IF('GROSS Scores &amp; Skins'!S96&gt;0, 'GROSS Scores &amp; Skins'!S96-(IF(R$9&lt;=$C96, 1,0)+IF(R$9+18&lt;=$C96,1,0)),"")</f>
        <v>5</v>
      </c>
      <c r="S96" s="15">
        <f>IF('GROSS Scores &amp; Skins'!T96&gt;0, 'GROSS Scores &amp; Skins'!T96-(IF(S$9&lt;=$C96, 1,0)+IF(S$9+18&lt;=$C96,1,0)),"")</f>
        <v>4</v>
      </c>
      <c r="T96" s="15">
        <f>IF('GROSS Scores &amp; Skins'!U96&gt;0, 'GROSS Scores &amp; Skins'!U96-(IF(T$9&lt;=$C96, 1,0)+IF(T$9+18&lt;=$C96,1,0)),"")</f>
        <v>5</v>
      </c>
      <c r="U96" s="15">
        <f>IF('GROSS Scores &amp; Skins'!V96&gt;0, 'GROSS Scores &amp; Skins'!V96-(IF(U$9&lt;=$C96, 1,0)+IF(U$9+18&lt;=$C96,1,0)),"")</f>
        <v>3</v>
      </c>
      <c r="V96" s="15">
        <f>IF('GROSS Scores &amp; Skins'!W96&gt;0, 'GROSS Scores &amp; Skins'!W96-(IF(V$9&lt;=$C96, 1,0)+IF(V$9+18&lt;=$C96,1,0)),"")</f>
        <v>5</v>
      </c>
      <c r="W96" s="19">
        <f t="shared" si="34"/>
        <v>36</v>
      </c>
      <c r="X96" s="19">
        <f>IF(ISNUMBER('GROSS Scores &amp; Skins'!Y96),'GROSS Scores &amp; Skins'!Y96,"")</f>
        <v>94</v>
      </c>
      <c r="Y96" s="20">
        <f t="shared" si="35"/>
        <v>75</v>
      </c>
      <c r="Z96" s="24">
        <f t="shared" si="26"/>
        <v>0</v>
      </c>
      <c r="AA96" s="117" t="str">
        <f t="shared" si="27"/>
        <v/>
      </c>
      <c r="AB96" s="28" t="str">
        <f t="shared" si="36"/>
        <v/>
      </c>
      <c r="AC96" s="28" t="str">
        <f t="shared" si="37"/>
        <v/>
      </c>
      <c r="AD96" s="28">
        <f t="shared" si="38"/>
        <v>75</v>
      </c>
      <c r="AE96" s="81" t="str">
        <f t="shared" si="39"/>
        <v/>
      </c>
      <c r="AF96" s="116" t="str">
        <f t="shared" ca="1" si="28"/>
        <v/>
      </c>
      <c r="AG96" s="81" t="str">
        <f t="shared" si="29"/>
        <v/>
      </c>
      <c r="AH96" s="116" t="str">
        <f t="shared" ca="1" si="30"/>
        <v/>
      </c>
      <c r="AI96" s="81">
        <f t="shared" si="31"/>
        <v>4</v>
      </c>
      <c r="AJ96" s="116">
        <f t="shared" ca="1" si="32"/>
        <v>5</v>
      </c>
      <c r="AK96" s="14"/>
      <c r="AL96" s="14"/>
      <c r="AM96" s="14"/>
    </row>
    <row r="97" spans="1:39" ht="15.75" x14ac:dyDescent="0.25">
      <c r="A97" s="79" t="str">
        <f>IF(ISBLANK('GROSS Scores &amp; Skins'!A97),"",'GROSS Scores &amp; Skins'!A97)</f>
        <v>Williams, Bruce</v>
      </c>
      <c r="B97" s="135" t="str">
        <f>IF(ISBLANK('GROSS Scores &amp; Skins'!B97),"",'GROSS Scores &amp; Skins'!B97)</f>
        <v>C</v>
      </c>
      <c r="C97" s="80">
        <f>IF(ISBLANK('GROSS Scores &amp; Skins'!D97),"",'GROSS Scores &amp; Skins'!D97)</f>
        <v>19</v>
      </c>
      <c r="D97" s="15">
        <f>IF('GROSS Scores &amp; Skins'!E97&gt;0, 'GROSS Scores &amp; Skins'!E97-(IF(D$9&lt;=$C97, 1,0)+IF(D$9+18&lt;=$C97,1,0)),"")</f>
        <v>5</v>
      </c>
      <c r="E97" s="15">
        <f>IF('GROSS Scores &amp; Skins'!F97&gt;0, 'GROSS Scores &amp; Skins'!F97-(IF(E$9&lt;=$C97, 1,0)+IF(E$9+18&lt;=$C97,1,0)),"")</f>
        <v>4</v>
      </c>
      <c r="F97" s="15">
        <f>IF('GROSS Scores &amp; Skins'!G97&gt;0, 'GROSS Scores &amp; Skins'!G97-(IF(F$9&lt;=$C97, 1,0)+IF(F$9+18&lt;=$C97,1,0)),"")</f>
        <v>4</v>
      </c>
      <c r="G97" s="15">
        <f>IF('GROSS Scores &amp; Skins'!H97&gt;0, 'GROSS Scores &amp; Skins'!H97-(IF(G$9&lt;=$C97, 1,0)+IF(G$9+18&lt;=$C97,1,0)),"")</f>
        <v>2</v>
      </c>
      <c r="H97" s="15">
        <f>IF('GROSS Scores &amp; Skins'!I97&gt;0, 'GROSS Scores &amp; Skins'!I97-(IF(H$9&lt;=$C97, 1,0)+IF(H$9+18&lt;=$C97,1,0)),"")</f>
        <v>4</v>
      </c>
      <c r="I97" s="15">
        <f>IF('GROSS Scores &amp; Skins'!J97&gt;0, 'GROSS Scores &amp; Skins'!J97-(IF(I$9&lt;=$C97, 1,0)+IF(I$9+18&lt;=$C97,1,0)),"")</f>
        <v>4</v>
      </c>
      <c r="J97" s="15">
        <f>IF('GROSS Scores &amp; Skins'!K97&gt;0, 'GROSS Scores &amp; Skins'!K97-(IF(J$9&lt;=$C97, 1,0)+IF(J$9+18&lt;=$C97,1,0)),"")</f>
        <v>4</v>
      </c>
      <c r="K97" s="15">
        <f>IF('GROSS Scores &amp; Skins'!L97&gt;0, 'GROSS Scores &amp; Skins'!L97-(IF(K$9&lt;=$C97, 1,0)+IF(K$9+18&lt;=$C97,1,0)),"")</f>
        <v>1</v>
      </c>
      <c r="L97" s="15">
        <f>IF('GROSS Scores &amp; Skins'!M97&gt;0, 'GROSS Scores &amp; Skins'!M97-(IF(L$9&lt;=$C97, 1,0)+IF(L$9+18&lt;=$C97,1,0)),"")</f>
        <v>5</v>
      </c>
      <c r="M97" s="19">
        <f t="shared" si="33"/>
        <v>33</v>
      </c>
      <c r="N97" s="15">
        <f>IF('GROSS Scores &amp; Skins'!O97&gt;0, 'GROSS Scores &amp; Skins'!O97-(IF(N$9&lt;=$C97, 1,0)+IF(N$9+18&lt;=$C97,1,0)),"")</f>
        <v>4</v>
      </c>
      <c r="O97" s="15">
        <f>IF('GROSS Scores &amp; Skins'!P97&gt;0, 'GROSS Scores &amp; Skins'!P97-(IF(O$9&lt;=$C97, 1,0)+IF(O$9+18&lt;=$C97,1,0)),"")</f>
        <v>3</v>
      </c>
      <c r="P97" s="15">
        <f>IF('GROSS Scores &amp; Skins'!Q97&gt;0, 'GROSS Scores &amp; Skins'!Q97-(IF(P$9&lt;=$C97, 1,0)+IF(P$9+18&lt;=$C97,1,0)),"")</f>
        <v>2</v>
      </c>
      <c r="Q97" s="15">
        <f>IF('GROSS Scores &amp; Skins'!R97&gt;0, 'GROSS Scores &amp; Skins'!R97-(IF(Q$9&lt;=$C97, 1,0)+IF(Q$9+18&lt;=$C97,1,0)),"")</f>
        <v>5</v>
      </c>
      <c r="R97" s="15">
        <f>IF('GROSS Scores &amp; Skins'!S97&gt;0, 'GROSS Scores &amp; Skins'!S97-(IF(R$9&lt;=$C97, 1,0)+IF(R$9+18&lt;=$C97,1,0)),"")</f>
        <v>4</v>
      </c>
      <c r="S97" s="15">
        <f>IF('GROSS Scores &amp; Skins'!T97&gt;0, 'GROSS Scores &amp; Skins'!T97-(IF(S$9&lt;=$C97, 1,0)+IF(S$9+18&lt;=$C97,1,0)),"")</f>
        <v>4</v>
      </c>
      <c r="T97" s="15">
        <f>IF('GROSS Scores &amp; Skins'!U97&gt;0, 'GROSS Scores &amp; Skins'!U97-(IF(T$9&lt;=$C97, 1,0)+IF(T$9+18&lt;=$C97,1,0)),"")</f>
        <v>4</v>
      </c>
      <c r="U97" s="15">
        <f>IF('GROSS Scores &amp; Skins'!V97&gt;0, 'GROSS Scores &amp; Skins'!V97-(IF(U$9&lt;=$C97, 1,0)+IF(U$9+18&lt;=$C97,1,0)),"")</f>
        <v>3</v>
      </c>
      <c r="V97" s="15">
        <f>IF('GROSS Scores &amp; Skins'!W97&gt;0, 'GROSS Scores &amp; Skins'!W97-(IF(V$9&lt;=$C97, 1,0)+IF(V$9+18&lt;=$C97,1,0)),"")</f>
        <v>5</v>
      </c>
      <c r="W97" s="19">
        <f t="shared" si="34"/>
        <v>34</v>
      </c>
      <c r="X97" s="19">
        <f>IF(ISNUMBER('GROSS Scores &amp; Skins'!Y97),'GROSS Scores &amp; Skins'!Y97,"")</f>
        <v>86</v>
      </c>
      <c r="Y97" s="20">
        <f t="shared" si="35"/>
        <v>67</v>
      </c>
      <c r="Z97" s="24">
        <f t="shared" si="26"/>
        <v>1</v>
      </c>
      <c r="AA97" s="117">
        <f t="shared" si="27"/>
        <v>20</v>
      </c>
      <c r="AB97" s="28" t="str">
        <f t="shared" si="36"/>
        <v/>
      </c>
      <c r="AC97" s="28" t="str">
        <f t="shared" si="37"/>
        <v/>
      </c>
      <c r="AD97" s="28">
        <f t="shared" si="38"/>
        <v>67</v>
      </c>
      <c r="AE97" s="81" t="str">
        <f t="shared" si="39"/>
        <v/>
      </c>
      <c r="AF97" s="116" t="str">
        <f t="shared" ca="1" si="28"/>
        <v/>
      </c>
      <c r="AG97" s="81" t="str">
        <f t="shared" si="29"/>
        <v/>
      </c>
      <c r="AH97" s="116" t="str">
        <f t="shared" ca="1" si="30"/>
        <v/>
      </c>
      <c r="AI97" s="81">
        <f t="shared" si="31"/>
        <v>1</v>
      </c>
      <c r="AJ97" s="116">
        <f t="shared" ca="1" si="32"/>
        <v>25</v>
      </c>
      <c r="AK97" s="14"/>
      <c r="AL97" s="14"/>
      <c r="AM97" s="14"/>
    </row>
    <row r="98" spans="1:39" ht="15.75" x14ac:dyDescent="0.25">
      <c r="A98" s="79" t="str">
        <f>IF(ISBLANK('GROSS Scores &amp; Skins'!A98),"",'GROSS Scores &amp; Skins'!A98)</f>
        <v>Kelly Brendan</v>
      </c>
      <c r="B98" s="135" t="str">
        <f>IF(ISBLANK('GROSS Scores &amp; Skins'!B98),"",'GROSS Scores &amp; Skins'!B98)</f>
        <v>C</v>
      </c>
      <c r="C98" s="80">
        <f>IF(ISBLANK('GROSS Scores &amp; Skins'!D98),"",'GROSS Scores &amp; Skins'!D98)</f>
        <v>22</v>
      </c>
      <c r="D98" s="15">
        <f>IF('GROSS Scores &amp; Skins'!E98&gt;0, 'GROSS Scores &amp; Skins'!E98-(IF(D$9&lt;=$C98, 1,0)+IF(D$9+18&lt;=$C98,1,0)),"")</f>
        <v>7</v>
      </c>
      <c r="E98" s="15">
        <f>IF('GROSS Scores &amp; Skins'!F98&gt;0, 'GROSS Scores &amp; Skins'!F98-(IF(E$9&lt;=$C98, 1,0)+IF(E$9+18&lt;=$C98,1,0)),"")</f>
        <v>5</v>
      </c>
      <c r="F98" s="15">
        <f>IF('GROSS Scores &amp; Skins'!G98&gt;0, 'GROSS Scores &amp; Skins'!G98-(IF(F$9&lt;=$C98, 1,0)+IF(F$9+18&lt;=$C98,1,0)),"")</f>
        <v>3</v>
      </c>
      <c r="G98" s="15">
        <f>IF('GROSS Scores &amp; Skins'!H98&gt;0, 'GROSS Scores &amp; Skins'!H98-(IF(G$9&lt;=$C98, 1,0)+IF(G$9+18&lt;=$C98,1,0)),"")</f>
        <v>3</v>
      </c>
      <c r="H98" s="15">
        <f>IF('GROSS Scores &amp; Skins'!I98&gt;0, 'GROSS Scores &amp; Skins'!I98-(IF(H$9&lt;=$C98, 1,0)+IF(H$9+18&lt;=$C98,1,0)),"")</f>
        <v>2</v>
      </c>
      <c r="I98" s="15">
        <f>IF('GROSS Scores &amp; Skins'!J98&gt;0, 'GROSS Scores &amp; Skins'!J98-(IF(I$9&lt;=$C98, 1,0)+IF(I$9+18&lt;=$C98,1,0)),"")</f>
        <v>4</v>
      </c>
      <c r="J98" s="15">
        <f>IF('GROSS Scores &amp; Skins'!K98&gt;0, 'GROSS Scores &amp; Skins'!K98-(IF(J$9&lt;=$C98, 1,0)+IF(J$9+18&lt;=$C98,1,0)),"")</f>
        <v>6</v>
      </c>
      <c r="K98" s="15">
        <f>IF('GROSS Scores &amp; Skins'!L98&gt;0, 'GROSS Scores &amp; Skins'!L98-(IF(K$9&lt;=$C98, 1,0)+IF(K$9+18&lt;=$C98,1,0)),"")</f>
        <v>3</v>
      </c>
      <c r="L98" s="15">
        <f>IF('GROSS Scores &amp; Skins'!M98&gt;0, 'GROSS Scores &amp; Skins'!M98-(IF(L$9&lt;=$C98, 1,0)+IF(L$9+18&lt;=$C98,1,0)),"")</f>
        <v>6</v>
      </c>
      <c r="M98" s="19">
        <f t="shared" si="33"/>
        <v>39</v>
      </c>
      <c r="N98" s="15">
        <f>IF('GROSS Scores &amp; Skins'!O98&gt;0, 'GROSS Scores &amp; Skins'!O98-(IF(N$9&lt;=$C98, 1,0)+IF(N$9+18&lt;=$C98,1,0)),"")</f>
        <v>7</v>
      </c>
      <c r="O98" s="15">
        <f>IF('GROSS Scores &amp; Skins'!P98&gt;0, 'GROSS Scores &amp; Skins'!P98-(IF(O$9&lt;=$C98, 1,0)+IF(O$9+18&lt;=$C98,1,0)),"")</f>
        <v>3</v>
      </c>
      <c r="P98" s="15">
        <f>IF('GROSS Scores &amp; Skins'!Q98&gt;0, 'GROSS Scores &amp; Skins'!Q98-(IF(P$9&lt;=$C98, 1,0)+IF(P$9+18&lt;=$C98,1,0)),"")</f>
        <v>4</v>
      </c>
      <c r="Q98" s="15">
        <f>IF('GROSS Scores &amp; Skins'!R98&gt;0, 'GROSS Scores &amp; Skins'!R98-(IF(Q$9&lt;=$C98, 1,0)+IF(Q$9+18&lt;=$C98,1,0)),"")</f>
        <v>6</v>
      </c>
      <c r="R98" s="15">
        <f>IF('GROSS Scores &amp; Skins'!S98&gt;0, 'GROSS Scores &amp; Skins'!S98-(IF(R$9&lt;=$C98, 1,0)+IF(R$9+18&lt;=$C98,1,0)),"")</f>
        <v>3</v>
      </c>
      <c r="S98" s="15">
        <f>IF('GROSS Scores &amp; Skins'!T98&gt;0, 'GROSS Scores &amp; Skins'!T98-(IF(S$9&lt;=$C98, 1,0)+IF(S$9+18&lt;=$C98,1,0)),"")</f>
        <v>4</v>
      </c>
      <c r="T98" s="15">
        <f>IF('GROSS Scores &amp; Skins'!U98&gt;0, 'GROSS Scores &amp; Skins'!U98-(IF(T$9&lt;=$C98, 1,0)+IF(T$9+18&lt;=$C98,1,0)),"")</f>
        <v>5</v>
      </c>
      <c r="U98" s="15">
        <f>IF('GROSS Scores &amp; Skins'!V98&gt;0, 'GROSS Scores &amp; Skins'!V98-(IF(U$9&lt;=$C98, 1,0)+IF(U$9+18&lt;=$C98,1,0)),"")</f>
        <v>5</v>
      </c>
      <c r="V98" s="15">
        <f>IF('GROSS Scores &amp; Skins'!W98&gt;0, 'GROSS Scores &amp; Skins'!W98-(IF(V$9&lt;=$C98, 1,0)+IF(V$9+18&lt;=$C98,1,0)),"")</f>
        <v>3</v>
      </c>
      <c r="W98" s="19">
        <f t="shared" si="34"/>
        <v>40</v>
      </c>
      <c r="X98" s="19">
        <f>IF(ISNUMBER('GROSS Scores &amp; Skins'!Y98),'GROSS Scores &amp; Skins'!Y98,"")</f>
        <v>101</v>
      </c>
      <c r="Y98" s="20">
        <f t="shared" si="35"/>
        <v>79</v>
      </c>
      <c r="Z98" s="24">
        <f t="shared" si="26"/>
        <v>1</v>
      </c>
      <c r="AA98" s="117">
        <f t="shared" si="27"/>
        <v>20</v>
      </c>
      <c r="AB98" s="28" t="str">
        <f t="shared" si="36"/>
        <v/>
      </c>
      <c r="AC98" s="28" t="str">
        <f t="shared" si="37"/>
        <v/>
      </c>
      <c r="AD98" s="28">
        <f t="shared" si="38"/>
        <v>79</v>
      </c>
      <c r="AE98" s="81" t="str">
        <f t="shared" si="39"/>
        <v/>
      </c>
      <c r="AF98" s="116" t="str">
        <f t="shared" ca="1" si="28"/>
        <v/>
      </c>
      <c r="AG98" s="81" t="str">
        <f t="shared" si="29"/>
        <v/>
      </c>
      <c r="AH98" s="116" t="str">
        <f t="shared" ca="1" si="30"/>
        <v/>
      </c>
      <c r="AI98" s="81">
        <f t="shared" si="31"/>
        <v>7</v>
      </c>
      <c r="AJ98" s="116">
        <f t="shared" ca="1" si="32"/>
        <v>0</v>
      </c>
      <c r="AK98" s="14"/>
      <c r="AL98" s="14"/>
      <c r="AM98" s="14"/>
    </row>
    <row r="99" spans="1:39" ht="15.75" x14ac:dyDescent="0.25">
      <c r="A99" s="79" t="str">
        <f>IF(ISBLANK('GROSS Scores &amp; Skins'!A99),"",'GROSS Scores &amp; Skins'!A99)</f>
        <v/>
      </c>
      <c r="B99" s="135" t="str">
        <f>IF(ISBLANK('GROSS Scores &amp; Skins'!B99),"",'GROSS Scores &amp; Skins'!B99)</f>
        <v/>
      </c>
      <c r="C99" s="80" t="str">
        <f>IF(ISBLANK('GROSS Scores &amp; Skins'!D99),"",'GROSS Scores &amp; Skins'!D99)</f>
        <v/>
      </c>
      <c r="D99" s="15" t="str">
        <f>IF('GROSS Scores &amp; Skins'!E99&gt;0, 'GROSS Scores &amp; Skins'!E99-(IF(D$9&lt;=$C99, 1,0)+IF(D$9+18&lt;=$C99,1,0)),"")</f>
        <v/>
      </c>
      <c r="E99" s="15" t="str">
        <f>IF('GROSS Scores &amp; Skins'!F99&gt;0, 'GROSS Scores &amp; Skins'!F99-(IF(E$9&lt;=$C99, 1,0)+IF(E$9+18&lt;=$C99,1,0)),"")</f>
        <v/>
      </c>
      <c r="F99" s="15" t="str">
        <f>IF('GROSS Scores &amp; Skins'!G99&gt;0, 'GROSS Scores &amp; Skins'!G99-(IF(F$9&lt;=$C99, 1,0)+IF(F$9+18&lt;=$C99,1,0)),"")</f>
        <v/>
      </c>
      <c r="G99" s="15" t="str">
        <f>IF('GROSS Scores &amp; Skins'!H99&gt;0, 'GROSS Scores &amp; Skins'!H99-(IF(G$9&lt;=$C99, 1,0)+IF(G$9+18&lt;=$C99,1,0)),"")</f>
        <v/>
      </c>
      <c r="H99" s="15" t="str">
        <f>IF('GROSS Scores &amp; Skins'!I99&gt;0, 'GROSS Scores &amp; Skins'!I99-(IF(H$9&lt;=$C99, 1,0)+IF(H$9+18&lt;=$C99,1,0)),"")</f>
        <v/>
      </c>
      <c r="I99" s="15" t="str">
        <f>IF('GROSS Scores &amp; Skins'!J99&gt;0, 'GROSS Scores &amp; Skins'!J99-(IF(I$9&lt;=$C99, 1,0)+IF(I$9+18&lt;=$C99,1,0)),"")</f>
        <v/>
      </c>
      <c r="J99" s="15" t="str">
        <f>IF('GROSS Scores &amp; Skins'!K99&gt;0, 'GROSS Scores &amp; Skins'!K99-(IF(J$9&lt;=$C99, 1,0)+IF(J$9+18&lt;=$C99,1,0)),"")</f>
        <v/>
      </c>
      <c r="K99" s="15" t="str">
        <f>IF('GROSS Scores &amp; Skins'!L99&gt;0, 'GROSS Scores &amp; Skins'!L99-(IF(K$9&lt;=$C99, 1,0)+IF(K$9+18&lt;=$C99,1,0)),"")</f>
        <v/>
      </c>
      <c r="L99" s="15" t="str">
        <f>IF('GROSS Scores &amp; Skins'!M99&gt;0, 'GROSS Scores &amp; Skins'!M99-(IF(L$9&lt;=$C99, 1,0)+IF(L$9+18&lt;=$C99,1,0)),"")</f>
        <v/>
      </c>
      <c r="M99" s="19" t="str">
        <f t="shared" si="33"/>
        <v/>
      </c>
      <c r="N99" s="15" t="str">
        <f>IF('GROSS Scores &amp; Skins'!O99&gt;0, 'GROSS Scores &amp; Skins'!O99-(IF(N$9&lt;=$C99, 1,0)+IF(N$9+18&lt;=$C99,1,0)),"")</f>
        <v/>
      </c>
      <c r="O99" s="15" t="str">
        <f>IF('GROSS Scores &amp; Skins'!P99&gt;0, 'GROSS Scores &amp; Skins'!P99-(IF(O$9&lt;=$C99, 1,0)+IF(O$9+18&lt;=$C99,1,0)),"")</f>
        <v/>
      </c>
      <c r="P99" s="15" t="str">
        <f>IF('GROSS Scores &amp; Skins'!Q99&gt;0, 'GROSS Scores &amp; Skins'!Q99-(IF(P$9&lt;=$C99, 1,0)+IF(P$9+18&lt;=$C99,1,0)),"")</f>
        <v/>
      </c>
      <c r="Q99" s="15" t="str">
        <f>IF('GROSS Scores &amp; Skins'!R99&gt;0, 'GROSS Scores &amp; Skins'!R99-(IF(Q$9&lt;=$C99, 1,0)+IF(Q$9+18&lt;=$C99,1,0)),"")</f>
        <v/>
      </c>
      <c r="R99" s="15" t="str">
        <f>IF('GROSS Scores &amp; Skins'!S99&gt;0, 'GROSS Scores &amp; Skins'!S99-(IF(R$9&lt;=$C99, 1,0)+IF(R$9+18&lt;=$C99,1,0)),"")</f>
        <v/>
      </c>
      <c r="S99" s="15" t="str">
        <f>IF('GROSS Scores &amp; Skins'!T99&gt;0, 'GROSS Scores &amp; Skins'!T99-(IF(S$9&lt;=$C99, 1,0)+IF(S$9+18&lt;=$C99,1,0)),"")</f>
        <v/>
      </c>
      <c r="T99" s="15" t="str">
        <f>IF('GROSS Scores &amp; Skins'!U99&gt;0, 'GROSS Scores &amp; Skins'!U99-(IF(T$9&lt;=$C99, 1,0)+IF(T$9+18&lt;=$C99,1,0)),"")</f>
        <v/>
      </c>
      <c r="U99" s="15" t="str">
        <f>IF('GROSS Scores &amp; Skins'!V99&gt;0, 'GROSS Scores &amp; Skins'!V99-(IF(U$9&lt;=$C99, 1,0)+IF(U$9+18&lt;=$C99,1,0)),"")</f>
        <v/>
      </c>
      <c r="V99" s="15" t="str">
        <f>IF('GROSS Scores &amp; Skins'!W99&gt;0, 'GROSS Scores &amp; Skins'!W99-(IF(V$9&lt;=$C99, 1,0)+IF(V$9+18&lt;=$C99,1,0)),"")</f>
        <v/>
      </c>
      <c r="W99" s="19" t="str">
        <f t="shared" si="34"/>
        <v/>
      </c>
      <c r="X99" s="19" t="str">
        <f>IF(ISNUMBER('GROSS Scores &amp; Skins'!Y99),'GROSS Scores &amp; Skins'!Y99,"")</f>
        <v/>
      </c>
      <c r="Y99" s="20" t="str">
        <f t="shared" si="35"/>
        <v/>
      </c>
      <c r="Z99" s="24">
        <f t="shared" si="26"/>
        <v>0</v>
      </c>
      <c r="AA99" s="117" t="str">
        <f t="shared" si="27"/>
        <v/>
      </c>
      <c r="AB99" s="28" t="str">
        <f t="shared" si="36"/>
        <v/>
      </c>
      <c r="AC99" s="28" t="str">
        <f t="shared" si="37"/>
        <v/>
      </c>
      <c r="AD99" s="28" t="str">
        <f t="shared" si="38"/>
        <v/>
      </c>
      <c r="AE99" s="81" t="str">
        <f t="shared" si="39"/>
        <v/>
      </c>
      <c r="AF99" s="116" t="str">
        <f t="shared" ca="1" si="28"/>
        <v/>
      </c>
      <c r="AG99" s="81" t="str">
        <f t="shared" si="29"/>
        <v/>
      </c>
      <c r="AH99" s="116" t="str">
        <f t="shared" ca="1" si="30"/>
        <v/>
      </c>
      <c r="AI99" s="81" t="str">
        <f t="shared" si="31"/>
        <v/>
      </c>
      <c r="AJ99" s="116" t="str">
        <f t="shared" ca="1" si="32"/>
        <v/>
      </c>
      <c r="AK99" s="14"/>
      <c r="AL99" s="14"/>
      <c r="AM99" s="14"/>
    </row>
    <row r="100" spans="1:39" ht="15.75" x14ac:dyDescent="0.25">
      <c r="A100" s="79" t="str">
        <f>IF(ISBLANK('GROSS Scores &amp; Skins'!A100),"",'GROSS Scores &amp; Skins'!A100)</f>
        <v>Lachmansingh, Garry</v>
      </c>
      <c r="B100" s="135" t="str">
        <f>IF(ISBLANK('GROSS Scores &amp; Skins'!B100),"",'GROSS Scores &amp; Skins'!B100)</f>
        <v/>
      </c>
      <c r="C100" s="80" t="str">
        <f>IF(ISBLANK('GROSS Scores &amp; Skins'!D100),"",'GROSS Scores &amp; Skins'!D100)</f>
        <v>NH</v>
      </c>
      <c r="D100" s="15" t="str">
        <f>IF('GROSS Scores &amp; Skins'!E100&gt;0, 'GROSS Scores &amp; Skins'!E100-(IF(D$9&lt;=$C100, 1,0)+IF(D$9+18&lt;=$C100,1,0)),"")</f>
        <v/>
      </c>
      <c r="E100" s="15" t="str">
        <f>IF('GROSS Scores &amp; Skins'!F100&gt;0, 'GROSS Scores &amp; Skins'!F100-(IF(E$9&lt;=$C100, 1,0)+IF(E$9+18&lt;=$C100,1,0)),"")</f>
        <v/>
      </c>
      <c r="F100" s="15" t="str">
        <f>IF('GROSS Scores &amp; Skins'!G100&gt;0, 'GROSS Scores &amp; Skins'!G100-(IF(F$9&lt;=$C100, 1,0)+IF(F$9+18&lt;=$C100,1,0)),"")</f>
        <v/>
      </c>
      <c r="G100" s="15" t="str">
        <f>IF('GROSS Scores &amp; Skins'!H100&gt;0, 'GROSS Scores &amp; Skins'!H100-(IF(G$9&lt;=$C100, 1,0)+IF(G$9+18&lt;=$C100,1,0)),"")</f>
        <v/>
      </c>
      <c r="H100" s="15" t="str">
        <f>IF('GROSS Scores &amp; Skins'!I100&gt;0, 'GROSS Scores &amp; Skins'!I100-(IF(H$9&lt;=$C100, 1,0)+IF(H$9+18&lt;=$C100,1,0)),"")</f>
        <v/>
      </c>
      <c r="I100" s="15" t="str">
        <f>IF('GROSS Scores &amp; Skins'!J100&gt;0, 'GROSS Scores &amp; Skins'!J100-(IF(I$9&lt;=$C100, 1,0)+IF(I$9+18&lt;=$C100,1,0)),"")</f>
        <v/>
      </c>
      <c r="J100" s="15" t="str">
        <f>IF('GROSS Scores &amp; Skins'!K100&gt;0, 'GROSS Scores &amp; Skins'!K100-(IF(J$9&lt;=$C100, 1,0)+IF(J$9+18&lt;=$C100,1,0)),"")</f>
        <v/>
      </c>
      <c r="K100" s="15" t="str">
        <f>IF('GROSS Scores &amp; Skins'!L100&gt;0, 'GROSS Scores &amp; Skins'!L100-(IF(K$9&lt;=$C100, 1,0)+IF(K$9+18&lt;=$C100,1,0)),"")</f>
        <v/>
      </c>
      <c r="L100" s="15" t="str">
        <f>IF('GROSS Scores &amp; Skins'!M100&gt;0, 'GROSS Scores &amp; Skins'!M100-(IF(L$9&lt;=$C100, 1,0)+IF(L$9+18&lt;=$C100,1,0)),"")</f>
        <v/>
      </c>
      <c r="M100" s="19" t="str">
        <f t="shared" si="33"/>
        <v/>
      </c>
      <c r="N100" s="15" t="str">
        <f>IF('GROSS Scores &amp; Skins'!O100&gt;0, 'GROSS Scores &amp; Skins'!O100-(IF(N$9&lt;=$C100, 1,0)+IF(N$9+18&lt;=$C100,1,0)),"")</f>
        <v/>
      </c>
      <c r="O100" s="15" t="str">
        <f>IF('GROSS Scores &amp; Skins'!P100&gt;0, 'GROSS Scores &amp; Skins'!P100-(IF(O$9&lt;=$C100, 1,0)+IF(O$9+18&lt;=$C100,1,0)),"")</f>
        <v/>
      </c>
      <c r="P100" s="15" t="str">
        <f>IF('GROSS Scores &amp; Skins'!Q100&gt;0, 'GROSS Scores &amp; Skins'!Q100-(IF(P$9&lt;=$C100, 1,0)+IF(P$9+18&lt;=$C100,1,0)),"")</f>
        <v/>
      </c>
      <c r="Q100" s="15" t="str">
        <f>IF('GROSS Scores &amp; Skins'!R100&gt;0, 'GROSS Scores &amp; Skins'!R100-(IF(Q$9&lt;=$C100, 1,0)+IF(Q$9+18&lt;=$C100,1,0)),"")</f>
        <v/>
      </c>
      <c r="R100" s="15" t="str">
        <f>IF('GROSS Scores &amp; Skins'!S100&gt;0, 'GROSS Scores &amp; Skins'!S100-(IF(R$9&lt;=$C100, 1,0)+IF(R$9+18&lt;=$C100,1,0)),"")</f>
        <v/>
      </c>
      <c r="S100" s="15" t="str">
        <f>IF('GROSS Scores &amp; Skins'!T100&gt;0, 'GROSS Scores &amp; Skins'!T100-(IF(S$9&lt;=$C100, 1,0)+IF(S$9+18&lt;=$C100,1,0)),"")</f>
        <v/>
      </c>
      <c r="T100" s="15" t="str">
        <f>IF('GROSS Scores &amp; Skins'!U100&gt;0, 'GROSS Scores &amp; Skins'!U100-(IF(T$9&lt;=$C100, 1,0)+IF(T$9+18&lt;=$C100,1,0)),"")</f>
        <v/>
      </c>
      <c r="U100" s="15" t="str">
        <f>IF('GROSS Scores &amp; Skins'!V100&gt;0, 'GROSS Scores &amp; Skins'!V100-(IF(U$9&lt;=$C100, 1,0)+IF(U$9+18&lt;=$C100,1,0)),"")</f>
        <v/>
      </c>
      <c r="V100" s="15" t="str">
        <f>IF('GROSS Scores &amp; Skins'!W100&gt;0, 'GROSS Scores &amp; Skins'!W100-(IF(V$9&lt;=$C100, 1,0)+IF(V$9+18&lt;=$C100,1,0)),"")</f>
        <v/>
      </c>
      <c r="W100" s="19" t="str">
        <f t="shared" si="34"/>
        <v/>
      </c>
      <c r="X100" s="19" t="str">
        <f>IF(ISNUMBER('GROSS Scores &amp; Skins'!Y100),'GROSS Scores &amp; Skins'!Y100,"")</f>
        <v/>
      </c>
      <c r="Y100" s="20" t="str">
        <f t="shared" si="35"/>
        <v/>
      </c>
      <c r="Z100" s="24">
        <f t="shared" si="26"/>
        <v>0</v>
      </c>
      <c r="AA100" s="117" t="str">
        <f t="shared" si="27"/>
        <v/>
      </c>
      <c r="AB100" s="28" t="str">
        <f t="shared" si="36"/>
        <v/>
      </c>
      <c r="AC100" s="28" t="str">
        <f t="shared" si="37"/>
        <v/>
      </c>
      <c r="AD100" s="28" t="str">
        <f t="shared" si="38"/>
        <v/>
      </c>
      <c r="AE100" s="81" t="str">
        <f t="shared" si="39"/>
        <v/>
      </c>
      <c r="AF100" s="116" t="str">
        <f t="shared" ca="1" si="28"/>
        <v/>
      </c>
      <c r="AG100" s="81" t="str">
        <f t="shared" si="29"/>
        <v/>
      </c>
      <c r="AH100" s="116" t="str">
        <f t="shared" ca="1" si="30"/>
        <v/>
      </c>
      <c r="AI100" s="81" t="str">
        <f t="shared" si="31"/>
        <v/>
      </c>
      <c r="AJ100" s="116" t="str">
        <f t="shared" ca="1" si="32"/>
        <v/>
      </c>
      <c r="AK100" s="14"/>
      <c r="AL100" s="14"/>
      <c r="AM100" s="14"/>
    </row>
    <row r="101" spans="1:39" ht="16.5" thickBot="1" x14ac:dyDescent="0.3">
      <c r="A101" s="79" t="str">
        <f>IF(ISBLANK('GROSS Scores &amp; Skins'!A101),"",'GROSS Scores &amp; Skins'!A101)</f>
        <v/>
      </c>
      <c r="B101" s="135" t="str">
        <f>IF(ISBLANK('GROSS Scores &amp; Skins'!B101),"",'GROSS Scores &amp; Skins'!B101)</f>
        <v/>
      </c>
      <c r="C101" s="80" t="str">
        <f>IF(ISBLANK('GROSS Scores &amp; Skins'!D101),"",'GROSS Scores &amp; Skins'!D101)</f>
        <v/>
      </c>
      <c r="D101" s="15" t="str">
        <f>IF('GROSS Scores &amp; Skins'!E101&gt;0, 'GROSS Scores &amp; Skins'!E101-(IF(D$9&lt;=$C101, 1,0)+IF(D$9+18&lt;=$C101,1,0)),"")</f>
        <v/>
      </c>
      <c r="E101" s="15" t="str">
        <f>IF('GROSS Scores &amp; Skins'!F101&gt;0, 'GROSS Scores &amp; Skins'!F101-(IF(E$9&lt;=$C101, 1,0)+IF(E$9+18&lt;=$C101,1,0)),"")</f>
        <v/>
      </c>
      <c r="F101" s="15" t="str">
        <f>IF('GROSS Scores &amp; Skins'!G101&gt;0, 'GROSS Scores &amp; Skins'!G101-(IF(F$9&lt;=$C101, 1,0)+IF(F$9+18&lt;=$C101,1,0)),"")</f>
        <v/>
      </c>
      <c r="G101" s="15" t="str">
        <f>IF('GROSS Scores &amp; Skins'!H101&gt;0, 'GROSS Scores &amp; Skins'!H101-(IF(G$9&lt;=$C101, 1,0)+IF(G$9+18&lt;=$C101,1,0)),"")</f>
        <v/>
      </c>
      <c r="H101" s="15" t="str">
        <f>IF('GROSS Scores &amp; Skins'!I101&gt;0, 'GROSS Scores &amp; Skins'!I101-(IF(H$9&lt;=$C101, 1,0)+IF(H$9+18&lt;=$C101,1,0)),"")</f>
        <v/>
      </c>
      <c r="I101" s="15" t="str">
        <f>IF('GROSS Scores &amp; Skins'!J101&gt;0, 'GROSS Scores &amp; Skins'!J101-(IF(I$9&lt;=$C101, 1,0)+IF(I$9+18&lt;=$C101,1,0)),"")</f>
        <v/>
      </c>
      <c r="J101" s="15" t="str">
        <f>IF('GROSS Scores &amp; Skins'!K101&gt;0, 'GROSS Scores &amp; Skins'!K101-(IF(J$9&lt;=$C101, 1,0)+IF(J$9+18&lt;=$C101,1,0)),"")</f>
        <v/>
      </c>
      <c r="K101" s="15" t="str">
        <f>IF('GROSS Scores &amp; Skins'!L101&gt;0, 'GROSS Scores &amp; Skins'!L101-(IF(K$9&lt;=$C101, 1,0)+IF(K$9+18&lt;=$C101,1,0)),"")</f>
        <v/>
      </c>
      <c r="L101" s="15" t="str">
        <f>IF('GROSS Scores &amp; Skins'!M101&gt;0, 'GROSS Scores &amp; Skins'!M101-(IF(L$9&lt;=$C101, 1,0)+IF(L$9+18&lt;=$C101,1,0)),"")</f>
        <v/>
      </c>
      <c r="M101" s="19" t="str">
        <f t="shared" si="33"/>
        <v/>
      </c>
      <c r="N101" s="15" t="str">
        <f>IF('GROSS Scores &amp; Skins'!O101&gt;0, 'GROSS Scores &amp; Skins'!O101-(IF(N$9&lt;=$C101, 1,0)+IF(N$9+18&lt;=$C101,1,0)),"")</f>
        <v/>
      </c>
      <c r="O101" s="15" t="str">
        <f>IF('GROSS Scores &amp; Skins'!P101&gt;0, 'GROSS Scores &amp; Skins'!P101-(IF(O$9&lt;=$C101, 1,0)+IF(O$9+18&lt;=$C101,1,0)),"")</f>
        <v/>
      </c>
      <c r="P101" s="15" t="str">
        <f>IF('GROSS Scores &amp; Skins'!Q101&gt;0, 'GROSS Scores &amp; Skins'!Q101-(IF(P$9&lt;=$C101, 1,0)+IF(P$9+18&lt;=$C101,1,0)),"")</f>
        <v/>
      </c>
      <c r="Q101" s="15" t="str">
        <f>IF('GROSS Scores &amp; Skins'!R101&gt;0, 'GROSS Scores &amp; Skins'!R101-(IF(Q$9&lt;=$C101, 1,0)+IF(Q$9+18&lt;=$C101,1,0)),"")</f>
        <v/>
      </c>
      <c r="R101" s="15" t="str">
        <f>IF('GROSS Scores &amp; Skins'!S101&gt;0, 'GROSS Scores &amp; Skins'!S101-(IF(R$9&lt;=$C101, 1,0)+IF(R$9+18&lt;=$C101,1,0)),"")</f>
        <v/>
      </c>
      <c r="S101" s="15" t="str">
        <f>IF('GROSS Scores &amp; Skins'!T101&gt;0, 'GROSS Scores &amp; Skins'!T101-(IF(S$9&lt;=$C101, 1,0)+IF(S$9+18&lt;=$C101,1,0)),"")</f>
        <v/>
      </c>
      <c r="T101" s="15" t="str">
        <f>IF('GROSS Scores &amp; Skins'!U101&gt;0, 'GROSS Scores &amp; Skins'!U101-(IF(T$9&lt;=$C101, 1,0)+IF(T$9+18&lt;=$C101,1,0)),"")</f>
        <v/>
      </c>
      <c r="U101" s="15" t="str">
        <f>IF('GROSS Scores &amp; Skins'!V101&gt;0, 'GROSS Scores &amp; Skins'!V101-(IF(U$9&lt;=$C101, 1,0)+IF(U$9+18&lt;=$C101,1,0)),"")</f>
        <v/>
      </c>
      <c r="V101" s="15" t="str">
        <f>IF('GROSS Scores &amp; Skins'!W101&gt;0, 'GROSS Scores &amp; Skins'!W101-(IF(V$9&lt;=$C101, 1,0)+IF(V$9+18&lt;=$C101,1,0)),"")</f>
        <v/>
      </c>
      <c r="W101" s="19" t="str">
        <f t="shared" si="34"/>
        <v/>
      </c>
      <c r="X101" s="19" t="str">
        <f>IF(ISNUMBER('GROSS Scores &amp; Skins'!Y101),'GROSS Scores &amp; Skins'!Y101,"")</f>
        <v/>
      </c>
      <c r="Y101" s="20" t="str">
        <f t="shared" si="35"/>
        <v/>
      </c>
      <c r="Z101" s="24">
        <f t="shared" si="26"/>
        <v>0</v>
      </c>
      <c r="AA101" s="117" t="str">
        <f t="shared" si="27"/>
        <v/>
      </c>
      <c r="AB101" s="28" t="str">
        <f t="shared" si="36"/>
        <v/>
      </c>
      <c r="AC101" s="28" t="str">
        <f t="shared" si="37"/>
        <v/>
      </c>
      <c r="AD101" s="28" t="str">
        <f t="shared" si="38"/>
        <v/>
      </c>
      <c r="AE101" s="81" t="str">
        <f t="shared" si="39"/>
        <v/>
      </c>
      <c r="AF101" s="116" t="str">
        <f t="shared" ca="1" si="28"/>
        <v/>
      </c>
      <c r="AG101" s="81" t="str">
        <f t="shared" si="29"/>
        <v/>
      </c>
      <c r="AH101" s="116" t="str">
        <f t="shared" ca="1" si="30"/>
        <v/>
      </c>
      <c r="AI101" s="81" t="str">
        <f t="shared" si="31"/>
        <v/>
      </c>
      <c r="AJ101" s="116" t="str">
        <f t="shared" ca="1" si="32"/>
        <v/>
      </c>
      <c r="AK101" s="14"/>
      <c r="AL101" s="14"/>
      <c r="AM101" s="14"/>
    </row>
    <row r="102" spans="1:39" ht="16.5" thickTop="1" x14ac:dyDescent="0.25">
      <c r="A102" s="118" t="str">
        <f>IF(ISBLANK('GROSS Scores &amp; Skins'!A102),"",'GROSS Scores &amp; Skins'!A102)</f>
        <v>Clarke, Jordan Noelle</v>
      </c>
      <c r="B102" s="135" t="str">
        <f>IF(ISBLANK('GROSS Scores &amp; Skins'!B102),"",'GROSS Scores &amp; Skins'!B102)</f>
        <v>C</v>
      </c>
      <c r="C102" s="80">
        <f>IF(ISBLANK('GROSS Scores &amp; Skins'!D102),"",'GROSS Scores &amp; Skins'!D102)</f>
        <v>34</v>
      </c>
      <c r="D102" s="15" t="str">
        <f>IF('GROSS Scores &amp; Skins'!E102&gt;0, 'GROSS Scores &amp; Skins'!E102-(IF(D$9&lt;=$C102, 1,0)+IF(D$9+18&lt;=$C102,1,0)),"")</f>
        <v/>
      </c>
      <c r="E102" s="15" t="str">
        <f>IF('GROSS Scores &amp; Skins'!F102&gt;0, 'GROSS Scores &amp; Skins'!F102-(IF(E$9&lt;=$C102, 1,0)+IF(E$9+18&lt;=$C102,1,0)),"")</f>
        <v/>
      </c>
      <c r="F102" s="15" t="str">
        <f>IF('GROSS Scores &amp; Skins'!G102&gt;0, 'GROSS Scores &amp; Skins'!G102-(IF(F$9&lt;=$C102, 1,0)+IF(F$9+18&lt;=$C102,1,0)),"")</f>
        <v/>
      </c>
      <c r="G102" s="15" t="str">
        <f>IF('GROSS Scores &amp; Skins'!H102&gt;0, 'GROSS Scores &amp; Skins'!H102-(IF(G$9&lt;=$C102, 1,0)+IF(G$9+18&lt;=$C102,1,0)),"")</f>
        <v/>
      </c>
      <c r="H102" s="15" t="str">
        <f>IF('GROSS Scores &amp; Skins'!I102&gt;0, 'GROSS Scores &amp; Skins'!I102-(IF(H$9&lt;=$C102, 1,0)+IF(H$9+18&lt;=$C102,1,0)),"")</f>
        <v/>
      </c>
      <c r="I102" s="15" t="str">
        <f>IF('GROSS Scores &amp; Skins'!J102&gt;0, 'GROSS Scores &amp; Skins'!J102-(IF(I$9&lt;=$C102, 1,0)+IF(I$9+18&lt;=$C102,1,0)),"")</f>
        <v/>
      </c>
      <c r="J102" s="15" t="str">
        <f>IF('GROSS Scores &amp; Skins'!K102&gt;0, 'GROSS Scores &amp; Skins'!K102-(IF(J$9&lt;=$C102, 1,0)+IF(J$9+18&lt;=$C102,1,0)),"")</f>
        <v/>
      </c>
      <c r="K102" s="15" t="str">
        <f>IF('GROSS Scores &amp; Skins'!L102&gt;0, 'GROSS Scores &amp; Skins'!L102-(IF(K$9&lt;=$C102, 1,0)+IF(K$9+18&lt;=$C102,1,0)),"")</f>
        <v/>
      </c>
      <c r="L102" s="15" t="str">
        <f>IF('GROSS Scores &amp; Skins'!M102&gt;0, 'GROSS Scores &amp; Skins'!M102-(IF(L$9&lt;=$C102, 1,0)+IF(L$9+18&lt;=$C102,1,0)),"")</f>
        <v/>
      </c>
      <c r="M102" s="19" t="str">
        <f t="shared" si="33"/>
        <v/>
      </c>
      <c r="N102" s="15" t="str">
        <f>IF('GROSS Scores &amp; Skins'!O102&gt;0, 'GROSS Scores &amp; Skins'!O102-(IF(N$9&lt;=$C102, 1,0)+IF(N$9+18&lt;=$C102,1,0)),"")</f>
        <v/>
      </c>
      <c r="O102" s="15" t="str">
        <f>IF('GROSS Scores &amp; Skins'!P102&gt;0, 'GROSS Scores &amp; Skins'!P102-(IF(O$9&lt;=$C102, 1,0)+IF(O$9+18&lt;=$C102,1,0)),"")</f>
        <v/>
      </c>
      <c r="P102" s="15" t="str">
        <f>IF('GROSS Scores &amp; Skins'!Q102&gt;0, 'GROSS Scores &amp; Skins'!Q102-(IF(P$9&lt;=$C102, 1,0)+IF(P$9+18&lt;=$C102,1,0)),"")</f>
        <v/>
      </c>
      <c r="Q102" s="15" t="str">
        <f>IF('GROSS Scores &amp; Skins'!R102&gt;0, 'GROSS Scores &amp; Skins'!R102-(IF(Q$9&lt;=$C102, 1,0)+IF(Q$9+18&lt;=$C102,1,0)),"")</f>
        <v/>
      </c>
      <c r="R102" s="15" t="str">
        <f>IF('GROSS Scores &amp; Skins'!S102&gt;0, 'GROSS Scores &amp; Skins'!S102-(IF(R$9&lt;=$C102, 1,0)+IF(R$9+18&lt;=$C102,1,0)),"")</f>
        <v/>
      </c>
      <c r="S102" s="15" t="str">
        <f>IF('GROSS Scores &amp; Skins'!T102&gt;0, 'GROSS Scores &amp; Skins'!T102-(IF(S$9&lt;=$C102, 1,0)+IF(S$9+18&lt;=$C102,1,0)),"")</f>
        <v/>
      </c>
      <c r="T102" s="15" t="str">
        <f>IF('GROSS Scores &amp; Skins'!U102&gt;0, 'GROSS Scores &amp; Skins'!U102-(IF(T$9&lt;=$C102, 1,0)+IF(T$9+18&lt;=$C102,1,0)),"")</f>
        <v/>
      </c>
      <c r="U102" s="15" t="str">
        <f>IF('GROSS Scores &amp; Skins'!V102&gt;0, 'GROSS Scores &amp; Skins'!V102-(IF(U$9&lt;=$C102, 1,0)+IF(U$9+18&lt;=$C102,1,0)),"")</f>
        <v/>
      </c>
      <c r="V102" s="15" t="str">
        <f>IF('GROSS Scores &amp; Skins'!W102&gt;0, 'GROSS Scores &amp; Skins'!W102-(IF(V$9&lt;=$C102, 1,0)+IF(V$9+18&lt;=$C102,1,0)),"")</f>
        <v/>
      </c>
      <c r="W102" s="19" t="str">
        <f t="shared" si="34"/>
        <v/>
      </c>
      <c r="X102" s="19" t="str">
        <f>IF(ISNUMBER('GROSS Scores &amp; Skins'!Y102),'GROSS Scores &amp; Skins'!Y102,"")</f>
        <v/>
      </c>
      <c r="Y102" s="20" t="str">
        <f t="shared" si="35"/>
        <v/>
      </c>
      <c r="Z102" s="136"/>
      <c r="AA102" s="137"/>
      <c r="AB102" s="28" t="str">
        <f t="shared" si="36"/>
        <v/>
      </c>
      <c r="AC102" s="28" t="str">
        <f t="shared" si="37"/>
        <v/>
      </c>
      <c r="AD102" s="28" t="str">
        <f t="shared" si="38"/>
        <v/>
      </c>
      <c r="AE102" s="81" t="str">
        <f t="shared" si="39"/>
        <v/>
      </c>
      <c r="AF102" s="116" t="str">
        <f t="shared" ca="1" si="28"/>
        <v/>
      </c>
      <c r="AG102" s="81" t="str">
        <f t="shared" si="29"/>
        <v/>
      </c>
      <c r="AH102" s="116" t="str">
        <f t="shared" ca="1" si="30"/>
        <v/>
      </c>
      <c r="AI102" s="81" t="str">
        <f t="shared" si="31"/>
        <v/>
      </c>
      <c r="AJ102" s="116" t="str">
        <f t="shared" ca="1" si="32"/>
        <v/>
      </c>
      <c r="AK102" s="14"/>
      <c r="AL102" s="14"/>
      <c r="AM102" s="14"/>
    </row>
    <row r="103" spans="1:39" ht="15.75" x14ac:dyDescent="0.25">
      <c r="A103" s="118" t="str">
        <f>IF(ISBLANK('GROSS Scores &amp; Skins'!A103),"",'GROSS Scores &amp; Skins'!A103)</f>
        <v>Pyle, Christopher</v>
      </c>
      <c r="B103" s="135" t="str">
        <f>IF(ISBLANK('GROSS Scores &amp; Skins'!B103),"",'GROSS Scores &amp; Skins'!B103)</f>
        <v>C</v>
      </c>
      <c r="C103" s="80">
        <f>IF(ISBLANK('GROSS Scores &amp; Skins'!D103),"",'GROSS Scores &amp; Skins'!D103)</f>
        <v>20</v>
      </c>
      <c r="D103" s="15">
        <f>IF('GROSS Scores &amp; Skins'!E103&gt;0, 'GROSS Scores &amp; Skins'!E103-(IF(D$9&lt;=$C103, 1,0)+IF(D$9+18&lt;=$C103,1,0)),"")</f>
        <v>6</v>
      </c>
      <c r="E103" s="15">
        <f>IF('GROSS Scores &amp; Skins'!F103&gt;0, 'GROSS Scores &amp; Skins'!F103-(IF(E$9&lt;=$C103, 1,0)+IF(E$9+18&lt;=$C103,1,0)),"")</f>
        <v>6</v>
      </c>
      <c r="F103" s="15">
        <f>IF('GROSS Scores &amp; Skins'!G103&gt;0, 'GROSS Scores &amp; Skins'!G103-(IF(F$9&lt;=$C103, 1,0)+IF(F$9+18&lt;=$C103,1,0)),"")</f>
        <v>4</v>
      </c>
      <c r="G103" s="15">
        <f>IF('GROSS Scores &amp; Skins'!H103&gt;0, 'GROSS Scores &amp; Skins'!H103-(IF(G$9&lt;=$C103, 1,0)+IF(G$9+18&lt;=$C103,1,0)),"")</f>
        <v>3</v>
      </c>
      <c r="H103" s="15">
        <f>IF('GROSS Scores &amp; Skins'!I103&gt;0, 'GROSS Scores &amp; Skins'!I103-(IF(H$9&lt;=$C103, 1,0)+IF(H$9+18&lt;=$C103,1,0)),"")</f>
        <v>4</v>
      </c>
      <c r="I103" s="15">
        <f>IF('GROSS Scores &amp; Skins'!J103&gt;0, 'GROSS Scores &amp; Skins'!J103-(IF(I$9&lt;=$C103, 1,0)+IF(I$9+18&lt;=$C103,1,0)),"")</f>
        <v>4</v>
      </c>
      <c r="J103" s="15">
        <f>IF('GROSS Scores &amp; Skins'!K103&gt;0, 'GROSS Scores &amp; Skins'!K103-(IF(J$9&lt;=$C103, 1,0)+IF(J$9+18&lt;=$C103,1,0)),"")</f>
        <v>4</v>
      </c>
      <c r="K103" s="15">
        <f>IF('GROSS Scores &amp; Skins'!L103&gt;0, 'GROSS Scores &amp; Skins'!L103-(IF(K$9&lt;=$C103, 1,0)+IF(K$9+18&lt;=$C103,1,0)),"")</f>
        <v>2</v>
      </c>
      <c r="L103" s="15">
        <f>IF('GROSS Scores &amp; Skins'!M103&gt;0, 'GROSS Scores &amp; Skins'!M103-(IF(L$9&lt;=$C103, 1,0)+IF(L$9+18&lt;=$C103,1,0)),"")</f>
        <v>5</v>
      </c>
      <c r="M103" s="19">
        <f t="shared" si="33"/>
        <v>38</v>
      </c>
      <c r="N103" s="15">
        <f>IF('GROSS Scores &amp; Skins'!O103&gt;0, 'GROSS Scores &amp; Skins'!O103-(IF(N$9&lt;=$C103, 1,0)+IF(N$9+18&lt;=$C103,1,0)),"")</f>
        <v>7</v>
      </c>
      <c r="O103" s="15">
        <f>IF('GROSS Scores &amp; Skins'!P103&gt;0, 'GROSS Scores &amp; Skins'!P103-(IF(O$9&lt;=$C103, 1,0)+IF(O$9+18&lt;=$C103,1,0)),"")</f>
        <v>3</v>
      </c>
      <c r="P103" s="15">
        <f>IF('GROSS Scores &amp; Skins'!Q103&gt;0, 'GROSS Scores &amp; Skins'!Q103-(IF(P$9&lt;=$C103, 1,0)+IF(P$9+18&lt;=$C103,1,0)),"")</f>
        <v>4</v>
      </c>
      <c r="Q103" s="15">
        <f>IF('GROSS Scores &amp; Skins'!R103&gt;0, 'GROSS Scores &amp; Skins'!R103-(IF(Q$9&lt;=$C103, 1,0)+IF(Q$9+18&lt;=$C103,1,0)),"")</f>
        <v>5</v>
      </c>
      <c r="R103" s="15">
        <f>IF('GROSS Scores &amp; Skins'!S103&gt;0, 'GROSS Scores &amp; Skins'!S103-(IF(R$9&lt;=$C103, 1,0)+IF(R$9+18&lt;=$C103,1,0)),"")</f>
        <v>4</v>
      </c>
      <c r="S103" s="15">
        <f>IF('GROSS Scores &amp; Skins'!T103&gt;0, 'GROSS Scores &amp; Skins'!T103-(IF(S$9&lt;=$C103, 1,0)+IF(S$9+18&lt;=$C103,1,0)),"")</f>
        <v>4</v>
      </c>
      <c r="T103" s="15">
        <f>IF('GROSS Scores &amp; Skins'!U103&gt;0, 'GROSS Scores &amp; Skins'!U103-(IF(T$9&lt;=$C103, 1,0)+IF(T$9+18&lt;=$C103,1,0)),"")</f>
        <v>6</v>
      </c>
      <c r="U103" s="15">
        <f>IF('GROSS Scores &amp; Skins'!V103&gt;0, 'GROSS Scores &amp; Skins'!V103-(IF(U$9&lt;=$C103, 1,0)+IF(U$9+18&lt;=$C103,1,0)),"")</f>
        <v>4</v>
      </c>
      <c r="V103" s="15">
        <f>IF('GROSS Scores &amp; Skins'!W103&gt;0, 'GROSS Scores &amp; Skins'!W103-(IF(V$9&lt;=$C103, 1,0)+IF(V$9+18&lt;=$C103,1,0)),"")</f>
        <v>3</v>
      </c>
      <c r="W103" s="19">
        <f t="shared" si="34"/>
        <v>40</v>
      </c>
      <c r="X103" s="19">
        <f>IF(ISNUMBER('GROSS Scores &amp; Skins'!Y103),'GROSS Scores &amp; Skins'!Y103,"")</f>
        <v>98</v>
      </c>
      <c r="Y103" s="20">
        <f t="shared" si="35"/>
        <v>78</v>
      </c>
      <c r="Z103" s="138"/>
      <c r="AA103" s="139"/>
      <c r="AB103" s="28" t="str">
        <f t="shared" si="36"/>
        <v/>
      </c>
      <c r="AC103" s="28" t="str">
        <f t="shared" si="37"/>
        <v/>
      </c>
      <c r="AD103" s="28">
        <f t="shared" si="38"/>
        <v>78</v>
      </c>
      <c r="AE103" s="81" t="str">
        <f t="shared" si="39"/>
        <v/>
      </c>
      <c r="AF103" s="116" t="str">
        <f t="shared" ca="1" si="28"/>
        <v/>
      </c>
      <c r="AG103" s="81" t="str">
        <f t="shared" si="29"/>
        <v/>
      </c>
      <c r="AH103" s="116" t="str">
        <f t="shared" ca="1" si="30"/>
        <v/>
      </c>
      <c r="AI103" s="81">
        <f t="shared" si="31"/>
        <v>6</v>
      </c>
      <c r="AJ103" s="116">
        <f t="shared" ca="1" si="32"/>
        <v>0</v>
      </c>
      <c r="AK103" s="14"/>
      <c r="AL103" s="14"/>
      <c r="AM103" s="14"/>
    </row>
    <row r="104" spans="1:39" x14ac:dyDescent="0.25">
      <c r="A104" s="82"/>
      <c r="B104" s="82"/>
      <c r="C104" s="82"/>
      <c r="D104" s="15"/>
      <c r="E104" s="15"/>
      <c r="F104" s="15"/>
      <c r="G104" s="15"/>
      <c r="H104" s="15"/>
      <c r="I104" s="15"/>
      <c r="J104" s="15"/>
      <c r="K104" s="15"/>
      <c r="L104" s="15"/>
      <c r="M104" s="16"/>
      <c r="N104" s="15"/>
      <c r="O104" s="15"/>
      <c r="P104" s="15"/>
      <c r="Q104" s="15"/>
      <c r="R104" s="15"/>
      <c r="S104" s="15"/>
      <c r="T104" s="15"/>
      <c r="U104" s="15"/>
      <c r="V104" s="15"/>
      <c r="W104" s="16"/>
      <c r="X104" s="16"/>
      <c r="Y104" s="16"/>
      <c r="Z104" s="14"/>
      <c r="AA104" s="14"/>
      <c r="AB104" s="69"/>
      <c r="AC104" s="69"/>
      <c r="AD104" s="69"/>
      <c r="AE104" s="14"/>
      <c r="AF104" s="70"/>
      <c r="AG104" s="14"/>
      <c r="AH104" s="14"/>
      <c r="AI104" s="14"/>
      <c r="AJ104" s="14"/>
      <c r="AK104" s="14"/>
      <c r="AL104" s="14"/>
      <c r="AM104" s="14"/>
    </row>
    <row r="105" spans="1:39" x14ac:dyDescent="0.25">
      <c r="A105" s="13" t="s">
        <v>21</v>
      </c>
      <c r="B105" s="13"/>
      <c r="C105" s="14"/>
      <c r="D105" s="15">
        <f t="shared" ref="D105:Y105" si="40">MIN(D10:D101)</f>
        <v>3</v>
      </c>
      <c r="E105" s="15">
        <f t="shared" si="40"/>
        <v>3</v>
      </c>
      <c r="F105" s="15">
        <f t="shared" si="40"/>
        <v>3</v>
      </c>
      <c r="G105" s="15">
        <f t="shared" si="40"/>
        <v>2</v>
      </c>
      <c r="H105" s="15">
        <f t="shared" si="40"/>
        <v>2</v>
      </c>
      <c r="I105" s="15">
        <f t="shared" si="40"/>
        <v>4</v>
      </c>
      <c r="J105" s="15">
        <f t="shared" si="40"/>
        <v>3</v>
      </c>
      <c r="K105" s="15">
        <f t="shared" si="40"/>
        <v>1</v>
      </c>
      <c r="L105" s="15">
        <f t="shared" si="40"/>
        <v>3</v>
      </c>
      <c r="M105" s="16">
        <f t="shared" si="40"/>
        <v>33</v>
      </c>
      <c r="N105" s="15">
        <f t="shared" si="40"/>
        <v>2</v>
      </c>
      <c r="O105" s="15">
        <f t="shared" si="40"/>
        <v>3</v>
      </c>
      <c r="P105" s="15">
        <f t="shared" si="40"/>
        <v>2</v>
      </c>
      <c r="Q105" s="15">
        <f t="shared" si="40"/>
        <v>4</v>
      </c>
      <c r="R105" s="15">
        <f t="shared" si="40"/>
        <v>3</v>
      </c>
      <c r="S105" s="15">
        <f t="shared" si="40"/>
        <v>3</v>
      </c>
      <c r="T105" s="15">
        <f t="shared" si="40"/>
        <v>3</v>
      </c>
      <c r="U105" s="15">
        <f t="shared" si="40"/>
        <v>1</v>
      </c>
      <c r="V105" s="15">
        <f t="shared" si="40"/>
        <v>3</v>
      </c>
      <c r="W105" s="16">
        <f t="shared" si="40"/>
        <v>3</v>
      </c>
      <c r="X105" s="16">
        <f t="shared" si="40"/>
        <v>79</v>
      </c>
      <c r="Y105" s="16">
        <f t="shared" si="40"/>
        <v>67</v>
      </c>
      <c r="Z105" s="14"/>
      <c r="AA105" s="14"/>
      <c r="AB105" s="69"/>
      <c r="AC105" s="69"/>
      <c r="AD105" s="69"/>
      <c r="AE105" s="14"/>
      <c r="AF105" s="14"/>
      <c r="AG105" s="14"/>
      <c r="AH105" s="14"/>
      <c r="AI105" s="14"/>
      <c r="AJ105" s="14"/>
      <c r="AK105" s="14"/>
      <c r="AL105" s="14"/>
      <c r="AM105" s="14"/>
    </row>
    <row r="106" spans="1:39" ht="30" x14ac:dyDescent="0.25">
      <c r="A106" s="13" t="s">
        <v>22</v>
      </c>
      <c r="B106" s="13"/>
      <c r="C106" s="14"/>
      <c r="D106" s="15">
        <f t="shared" ref="D106:L106" si="41">COUNTIF(D10:D101,D105)</f>
        <v>4</v>
      </c>
      <c r="E106" s="15">
        <f t="shared" si="41"/>
        <v>1</v>
      </c>
      <c r="F106" s="15">
        <f t="shared" si="41"/>
        <v>3</v>
      </c>
      <c r="G106" s="15">
        <f t="shared" si="41"/>
        <v>4</v>
      </c>
      <c r="H106" s="15">
        <f t="shared" si="41"/>
        <v>1</v>
      </c>
      <c r="I106" s="15">
        <f t="shared" si="41"/>
        <v>7</v>
      </c>
      <c r="J106" s="15">
        <f t="shared" si="41"/>
        <v>3</v>
      </c>
      <c r="K106" s="15">
        <f t="shared" si="41"/>
        <v>1</v>
      </c>
      <c r="L106" s="15">
        <f t="shared" si="41"/>
        <v>4</v>
      </c>
      <c r="M106" s="16"/>
      <c r="N106" s="15">
        <f t="shared" ref="N106:V106" si="42">COUNTIF(N10:N101,N105)</f>
        <v>1</v>
      </c>
      <c r="O106" s="15">
        <f t="shared" si="42"/>
        <v>5</v>
      </c>
      <c r="P106" s="15">
        <f t="shared" si="42"/>
        <v>5</v>
      </c>
      <c r="Q106" s="15">
        <f t="shared" si="42"/>
        <v>4</v>
      </c>
      <c r="R106" s="15">
        <f t="shared" si="42"/>
        <v>5</v>
      </c>
      <c r="S106" s="15">
        <f t="shared" si="42"/>
        <v>2</v>
      </c>
      <c r="T106" s="15">
        <f t="shared" si="42"/>
        <v>1</v>
      </c>
      <c r="U106" s="15">
        <f t="shared" si="42"/>
        <v>1</v>
      </c>
      <c r="V106" s="15">
        <f t="shared" si="42"/>
        <v>7</v>
      </c>
      <c r="W106" s="17" t="s">
        <v>16</v>
      </c>
      <c r="X106" s="17"/>
      <c r="Y106" s="17" t="s">
        <v>23</v>
      </c>
      <c r="Z106" s="14"/>
      <c r="AA106" s="14"/>
      <c r="AB106" s="69"/>
      <c r="AC106" s="69"/>
      <c r="AD106" s="69"/>
      <c r="AE106" s="14"/>
      <c r="AF106" s="70"/>
      <c r="AG106" s="14"/>
      <c r="AH106" s="14"/>
      <c r="AI106" s="14"/>
      <c r="AJ106" s="14"/>
      <c r="AK106" s="14"/>
      <c r="AL106" s="14"/>
      <c r="AM106" s="14"/>
    </row>
    <row r="107" spans="1:39" x14ac:dyDescent="0.25">
      <c r="A107" s="83" t="s">
        <v>24</v>
      </c>
      <c r="B107" s="83"/>
      <c r="C107" s="84"/>
      <c r="D107" s="85" t="str">
        <f>IF(D106=1, D105, "")</f>
        <v/>
      </c>
      <c r="E107" s="85">
        <f t="shared" ref="E107:L107" si="43">IF(E106=1, E105, "")</f>
        <v>3</v>
      </c>
      <c r="F107" s="85" t="str">
        <f t="shared" si="43"/>
        <v/>
      </c>
      <c r="G107" s="85" t="str">
        <f t="shared" si="43"/>
        <v/>
      </c>
      <c r="H107" s="85">
        <f t="shared" si="43"/>
        <v>2</v>
      </c>
      <c r="I107" s="85" t="str">
        <f t="shared" si="43"/>
        <v/>
      </c>
      <c r="J107" s="85" t="str">
        <f t="shared" si="43"/>
        <v/>
      </c>
      <c r="K107" s="85">
        <f t="shared" si="43"/>
        <v>1</v>
      </c>
      <c r="L107" s="85" t="str">
        <f t="shared" si="43"/>
        <v/>
      </c>
      <c r="M107" s="85"/>
      <c r="N107" s="85">
        <f>IF(N106=1, N105, "")</f>
        <v>2</v>
      </c>
      <c r="O107" s="85" t="str">
        <f t="shared" ref="O107" si="44">IF(O106=1, O105, "")</f>
        <v/>
      </c>
      <c r="P107" s="85" t="str">
        <f t="shared" ref="P107" si="45">IF(P106=1, P105, "")</f>
        <v/>
      </c>
      <c r="Q107" s="85" t="str">
        <f t="shared" ref="Q107" si="46">IF(Q106=1, Q105, "")</f>
        <v/>
      </c>
      <c r="R107" s="85" t="str">
        <f t="shared" ref="R107" si="47">IF(R106=1, R105, "")</f>
        <v/>
      </c>
      <c r="S107" s="85" t="str">
        <f t="shared" ref="S107" si="48">IF(S106=1, S105, "")</f>
        <v/>
      </c>
      <c r="T107" s="85">
        <f t="shared" ref="T107" si="49">IF(T106=1, T105, "")</f>
        <v>3</v>
      </c>
      <c r="U107" s="85">
        <f t="shared" ref="U107" si="50">IF(U106=1, U105, "")</f>
        <v>1</v>
      </c>
      <c r="V107" s="85" t="str">
        <f t="shared" ref="V107" si="51">IF(V106=1, V105, "")</f>
        <v/>
      </c>
      <c r="W107" s="85">
        <f>COUNTIF(D107:V107, "&gt;0")</f>
        <v>6</v>
      </c>
      <c r="X107" s="85"/>
      <c r="Y107" s="86">
        <f>D4/W107</f>
        <v>20</v>
      </c>
      <c r="Z107" s="14"/>
      <c r="AA107" s="14"/>
      <c r="AB107" s="69"/>
      <c r="AC107" s="69"/>
      <c r="AD107" s="69"/>
      <c r="AE107" s="14"/>
      <c r="AF107" s="70"/>
      <c r="AG107" s="14"/>
      <c r="AH107" s="14"/>
      <c r="AI107" s="14"/>
      <c r="AJ107" s="14"/>
      <c r="AK107" s="14"/>
      <c r="AL107" s="14"/>
      <c r="AM107" s="14"/>
    </row>
    <row r="109" spans="1:39" x14ac:dyDescent="0.25">
      <c r="A109" s="145" t="s">
        <v>376</v>
      </c>
    </row>
    <row r="110" spans="1:39" x14ac:dyDescent="0.25">
      <c r="A110" s="145"/>
    </row>
    <row r="111" spans="1:39" x14ac:dyDescent="0.25">
      <c r="A111" s="145"/>
    </row>
  </sheetData>
  <sheetProtection algorithmName="SHA-512" hashValue="38cE5TMeus7Scr48pf6WR+j08TyyiJoPTeOlAq7tOIV2a9r07j/CbDzvXK/d7fhbWH8s/l4tmNG35x1rh2Dhdg==" saltValue="xmwZF6ipvUHW/FkFJHn3tA==" spinCount="100000" sheet="1" objects="1" scenarios="1"/>
  <mergeCells count="11">
    <mergeCell ref="A109:A111"/>
    <mergeCell ref="A1:Y1"/>
    <mergeCell ref="A2:Y2"/>
    <mergeCell ref="D4:F4"/>
    <mergeCell ref="AE7:AE8"/>
    <mergeCell ref="AF6:AF8"/>
    <mergeCell ref="AH6:AH8"/>
    <mergeCell ref="AJ6:AJ8"/>
    <mergeCell ref="AL8:AM8"/>
    <mergeCell ref="AG7:AG8"/>
    <mergeCell ref="AI7:AI8"/>
  </mergeCells>
  <phoneticPr fontId="11" type="noConversion"/>
  <conditionalFormatting sqref="Z10:Z100">
    <cfRule type="cellIs" dxfId="19" priority="20" operator="greaterThan">
      <formula>0</formula>
    </cfRule>
  </conditionalFormatting>
  <conditionalFormatting sqref="AA10:AA100">
    <cfRule type="cellIs" dxfId="18" priority="18" operator="between">
      <formula>0.01</formula>
      <formula>1000</formula>
    </cfRule>
    <cfRule type="cellIs" dxfId="17" priority="19" operator="greaterThan">
      <formula>""""""</formula>
    </cfRule>
  </conditionalFormatting>
  <conditionalFormatting sqref="AE10:AE103">
    <cfRule type="cellIs" dxfId="16" priority="13" operator="lessThan">
      <formula>6</formula>
    </cfRule>
  </conditionalFormatting>
  <conditionalFormatting sqref="AG10:AG103">
    <cfRule type="cellIs" dxfId="15" priority="11" operator="lessThan">
      <formula>6</formula>
    </cfRule>
    <cfRule type="cellIs" dxfId="14" priority="12" operator="lessThan">
      <formula>6</formula>
    </cfRule>
  </conditionalFormatting>
  <conditionalFormatting sqref="AI10:AI103">
    <cfRule type="cellIs" dxfId="13" priority="10" operator="lessThan">
      <formula>6</formula>
    </cfRule>
  </conditionalFormatting>
  <conditionalFormatting sqref="D10:L103">
    <cfRule type="cellIs" dxfId="12" priority="247" operator="between">
      <formula>1</formula>
      <formula>20</formula>
    </cfRule>
  </conditionalFormatting>
  <conditionalFormatting sqref="N10:V103">
    <cfRule type="cellIs" dxfId="11" priority="22" operator="between">
      <formula>1</formula>
      <formula>20</formula>
    </cfRule>
  </conditionalFormatting>
  <conditionalFormatting sqref="Z103">
    <cfRule type="cellIs" dxfId="10" priority="6" operator="greaterThan">
      <formula>0</formula>
    </cfRule>
  </conditionalFormatting>
  <conditionalFormatting sqref="AA103">
    <cfRule type="cellIs" dxfId="9" priority="4" operator="between">
      <formula>0.01</formula>
      <formula>1000</formula>
    </cfRule>
    <cfRule type="cellIs" dxfId="8" priority="5" operator="greaterThan">
      <formula>""""""</formula>
    </cfRule>
  </conditionalFormatting>
  <conditionalFormatting sqref="D10:L103 N10:V103">
    <cfRule type="cellIs" dxfId="7" priority="8" operator="equal">
      <formula>IF(D$107&lt;&gt;"", D$107,-1)</formula>
    </cfRule>
  </conditionalFormatting>
  <conditionalFormatting sqref="Z101:Z102">
    <cfRule type="cellIs" dxfId="6" priority="3" operator="greaterThan">
      <formula>0</formula>
    </cfRule>
  </conditionalFormatting>
  <conditionalFormatting sqref="AA101:AA102">
    <cfRule type="cellIs" dxfId="5" priority="1" operator="between">
      <formula>0.01</formula>
      <formula>1000</formula>
    </cfRule>
    <cfRule type="cellIs" dxfId="4" priority="2" operator="greaterThan">
      <formula>""""""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B76"/>
  <sheetViews>
    <sheetView zoomScale="75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G72" sqref="G72"/>
    </sheetView>
  </sheetViews>
  <sheetFormatPr defaultColWidth="9.140625" defaultRowHeight="15" x14ac:dyDescent="0.25"/>
  <cols>
    <col min="1" max="1" width="25.28515625" style="2" customWidth="1"/>
    <col min="2" max="2" width="7.85546875" style="2" customWidth="1"/>
    <col min="3" max="3" width="10.5703125" style="2" customWidth="1"/>
    <col min="4" max="22" width="9.140625" style="2"/>
    <col min="23" max="23" width="8.42578125" style="2" customWidth="1"/>
    <col min="24" max="24" width="16" style="2" customWidth="1"/>
    <col min="25" max="25" width="14.85546875" style="2" customWidth="1"/>
    <col min="26" max="26" width="9.140625" style="2"/>
    <col min="27" max="28" width="0" style="2" hidden="1" customWidth="1"/>
    <col min="29" max="16384" width="9.140625" style="2"/>
  </cols>
  <sheetData>
    <row r="1" spans="1:28" ht="23.25" x14ac:dyDescent="0.35">
      <c r="A1" s="165" t="s">
        <v>381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4"/>
      <c r="Z1" s="14"/>
      <c r="AA1" s="14"/>
      <c r="AB1" s="14"/>
    </row>
    <row r="2" spans="1:28" x14ac:dyDescent="0.2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"/>
      <c r="Z2" s="14"/>
      <c r="AA2" s="14"/>
      <c r="AB2" s="14"/>
    </row>
    <row r="3" spans="1:28" x14ac:dyDescent="0.25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4"/>
      <c r="Z3" s="14"/>
      <c r="AA3" s="14"/>
      <c r="AB3" s="14"/>
    </row>
    <row r="4" spans="1:28" ht="23.25" x14ac:dyDescent="0.35">
      <c r="A4" s="123"/>
      <c r="B4" s="123"/>
      <c r="C4" s="124"/>
      <c r="D4" s="166"/>
      <c r="E4" s="166"/>
      <c r="F4" s="166"/>
      <c r="G4" s="14"/>
      <c r="H4" s="14"/>
      <c r="I4" s="21" t="str">
        <f>'GROSS Scores &amp; Skins'!I4</f>
        <v>Theodore Wirth Golf Course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28" x14ac:dyDescent="0.25">
      <c r="A5" s="14"/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  <c r="M5" s="16"/>
      <c r="N5" s="15"/>
      <c r="O5" s="15"/>
      <c r="P5" s="15"/>
      <c r="Q5" s="15"/>
      <c r="R5" s="15"/>
      <c r="S5" s="15"/>
      <c r="T5" s="15"/>
      <c r="U5" s="15"/>
      <c r="V5" s="15"/>
      <c r="W5" s="16"/>
      <c r="X5" s="16"/>
      <c r="Y5" s="14"/>
      <c r="Z5" s="14"/>
      <c r="AA5" s="14"/>
      <c r="AB5" s="14"/>
    </row>
    <row r="6" spans="1:28" ht="37.5" x14ac:dyDescent="0.25">
      <c r="A6" s="4" t="s">
        <v>20</v>
      </c>
      <c r="B6" s="4"/>
      <c r="C6" s="5" t="s">
        <v>5</v>
      </c>
      <c r="D6" s="6">
        <v>1</v>
      </c>
      <c r="E6" s="6">
        <v>2</v>
      </c>
      <c r="F6" s="6">
        <v>3</v>
      </c>
      <c r="G6" s="6">
        <v>4</v>
      </c>
      <c r="H6" s="6">
        <v>5</v>
      </c>
      <c r="I6" s="6">
        <v>6</v>
      </c>
      <c r="J6" s="6">
        <v>7</v>
      </c>
      <c r="K6" s="6">
        <v>8</v>
      </c>
      <c r="L6" s="6">
        <v>9</v>
      </c>
      <c r="M6" s="7" t="s">
        <v>383</v>
      </c>
      <c r="N6" s="6">
        <v>10</v>
      </c>
      <c r="O6" s="6">
        <v>11</v>
      </c>
      <c r="P6" s="6">
        <v>12</v>
      </c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7" t="s">
        <v>384</v>
      </c>
      <c r="X6" s="131" t="s">
        <v>382</v>
      </c>
      <c r="Y6" s="162" t="s">
        <v>39</v>
      </c>
      <c r="Z6" s="14"/>
      <c r="AA6" s="14"/>
      <c r="AB6" s="14"/>
    </row>
    <row r="7" spans="1:28" ht="15.75" customHeight="1" x14ac:dyDescent="0.25">
      <c r="A7" s="73"/>
      <c r="B7" s="73"/>
      <c r="C7" s="74" t="s">
        <v>10</v>
      </c>
      <c r="D7" s="75">
        <f>'GROSS Scores &amp; Skins'!E7</f>
        <v>4</v>
      </c>
      <c r="E7" s="75">
        <f>'GROSS Scores &amp; Skins'!F7</f>
        <v>5</v>
      </c>
      <c r="F7" s="75">
        <f>'GROSS Scores &amp; Skins'!G7</f>
        <v>4</v>
      </c>
      <c r="G7" s="75">
        <f>'GROSS Scores &amp; Skins'!H7</f>
        <v>3</v>
      </c>
      <c r="H7" s="75">
        <f>'GROSS Scores &amp; Skins'!I7</f>
        <v>4</v>
      </c>
      <c r="I7" s="75">
        <f>'GROSS Scores &amp; Skins'!J7</f>
        <v>5</v>
      </c>
      <c r="J7" s="75">
        <f>'GROSS Scores &amp; Skins'!K7</f>
        <v>4</v>
      </c>
      <c r="K7" s="75">
        <f>'GROSS Scores &amp; Skins'!L7</f>
        <v>3</v>
      </c>
      <c r="L7" s="75">
        <f>'GROSS Scores &amp; Skins'!M7</f>
        <v>4</v>
      </c>
      <c r="M7" s="75">
        <f>SUM(D7:L7)</f>
        <v>36</v>
      </c>
      <c r="N7" s="75">
        <f>'GROSS Scores &amp; Skins'!O7</f>
        <v>4</v>
      </c>
      <c r="O7" s="75">
        <f>'GROSS Scores &amp; Skins'!P7</f>
        <v>4</v>
      </c>
      <c r="P7" s="75">
        <f>'GROSS Scores &amp; Skins'!Q7</f>
        <v>3</v>
      </c>
      <c r="Q7" s="75">
        <f>'GROSS Scores &amp; Skins'!R7</f>
        <v>5</v>
      </c>
      <c r="R7" s="75">
        <f>'GROSS Scores &amp; Skins'!S7</f>
        <v>4</v>
      </c>
      <c r="S7" s="75">
        <f>'GROSS Scores &amp; Skins'!T7</f>
        <v>4</v>
      </c>
      <c r="T7" s="75">
        <f>'GROSS Scores &amp; Skins'!U7</f>
        <v>5</v>
      </c>
      <c r="U7" s="75">
        <f>'GROSS Scores &amp; Skins'!V7</f>
        <v>3</v>
      </c>
      <c r="V7" s="75">
        <f>'GROSS Scores &amp; Skins'!W7</f>
        <v>4</v>
      </c>
      <c r="W7" s="75">
        <f>SUM(N7:V7)</f>
        <v>36</v>
      </c>
      <c r="X7" s="75">
        <f>M7+W7</f>
        <v>72</v>
      </c>
      <c r="Y7" s="162"/>
      <c r="Z7" s="14"/>
      <c r="AA7" s="14"/>
      <c r="AB7" s="14"/>
    </row>
    <row r="8" spans="1:28" ht="15.75" customHeight="1" x14ac:dyDescent="0.25">
      <c r="A8" s="73"/>
      <c r="B8" s="73"/>
      <c r="C8" s="74" t="s">
        <v>11</v>
      </c>
      <c r="D8" s="75">
        <f>'GROSS Scores &amp; Skins'!E8</f>
        <v>368</v>
      </c>
      <c r="E8" s="75">
        <f>'GROSS Scores &amp; Skins'!F8</f>
        <v>471</v>
      </c>
      <c r="F8" s="75">
        <f>'GROSS Scores &amp; Skins'!G8</f>
        <v>311</v>
      </c>
      <c r="G8" s="75">
        <f>'GROSS Scores &amp; Skins'!H8</f>
        <v>195</v>
      </c>
      <c r="H8" s="75">
        <f>'GROSS Scores &amp; Skins'!I8</f>
        <v>410</v>
      </c>
      <c r="I8" s="75">
        <f>'GROSS Scores &amp; Skins'!J8</f>
        <v>471</v>
      </c>
      <c r="J8" s="75">
        <f>'GROSS Scores &amp; Skins'!K8</f>
        <v>363</v>
      </c>
      <c r="K8" s="75">
        <f>'GROSS Scores &amp; Skins'!L8</f>
        <v>140</v>
      </c>
      <c r="L8" s="75">
        <f>'GROSS Scores &amp; Skins'!M8</f>
        <v>374</v>
      </c>
      <c r="M8" s="75">
        <f>SUM(D8:L8)</f>
        <v>3103</v>
      </c>
      <c r="N8" s="75">
        <f>'GROSS Scores &amp; Skins'!O8</f>
        <v>370</v>
      </c>
      <c r="O8" s="75">
        <f>'GROSS Scores &amp; Skins'!P8</f>
        <v>332</v>
      </c>
      <c r="P8" s="75">
        <f>'GROSS Scores &amp; Skins'!Q8</f>
        <v>113</v>
      </c>
      <c r="Q8" s="75">
        <f>'GROSS Scores &amp; Skins'!R8</f>
        <v>503</v>
      </c>
      <c r="R8" s="75">
        <f>'GROSS Scores &amp; Skins'!S8</f>
        <v>410</v>
      </c>
      <c r="S8" s="75">
        <f>'GROSS Scores &amp; Skins'!T8</f>
        <v>358</v>
      </c>
      <c r="T8" s="75">
        <f>'GROSS Scores &amp; Skins'!U8</f>
        <v>485</v>
      </c>
      <c r="U8" s="75">
        <f>'GROSS Scores &amp; Skins'!V8</f>
        <v>175</v>
      </c>
      <c r="V8" s="75">
        <f>'GROSS Scores &amp; Skins'!W8</f>
        <v>330</v>
      </c>
      <c r="W8" s="75">
        <f>SUM(N8:V8)</f>
        <v>3076</v>
      </c>
      <c r="X8" s="75">
        <f>M8+W8</f>
        <v>6179</v>
      </c>
      <c r="Y8" s="163"/>
      <c r="Z8" s="14"/>
      <c r="AA8" s="155" t="s">
        <v>70</v>
      </c>
      <c r="AB8" s="155"/>
    </row>
    <row r="9" spans="1:28" ht="15.75" x14ac:dyDescent="0.25">
      <c r="A9" s="76" t="s">
        <v>12</v>
      </c>
      <c r="B9" s="18" t="s">
        <v>33</v>
      </c>
      <c r="C9" s="77" t="s">
        <v>13</v>
      </c>
      <c r="D9" s="18">
        <f>'GROSS Scores &amp; Skins'!E9</f>
        <v>7</v>
      </c>
      <c r="E9" s="18">
        <f>'GROSS Scores &amp; Skins'!F9</f>
        <v>3</v>
      </c>
      <c r="F9" s="18">
        <f>'GROSS Scores &amp; Skins'!G9</f>
        <v>11</v>
      </c>
      <c r="G9" s="18">
        <f>'GROSS Scores &amp; Skins'!H9</f>
        <v>15</v>
      </c>
      <c r="H9" s="18">
        <f>'GROSS Scores &amp; Skins'!I9</f>
        <v>1</v>
      </c>
      <c r="I9" s="18">
        <f>'GROSS Scores &amp; Skins'!J9</f>
        <v>13</v>
      </c>
      <c r="J9" s="18">
        <f>'GROSS Scores &amp; Skins'!K9</f>
        <v>9</v>
      </c>
      <c r="K9" s="18">
        <f>'GROSS Scores &amp; Skins'!L9</f>
        <v>17</v>
      </c>
      <c r="L9" s="18">
        <f>'GROSS Scores &amp; Skins'!M9</f>
        <v>5</v>
      </c>
      <c r="M9" s="18"/>
      <c r="N9" s="18">
        <f>'GROSS Scores &amp; Skins'!O9</f>
        <v>6</v>
      </c>
      <c r="O9" s="18">
        <f>'GROSS Scores &amp; Skins'!P9</f>
        <v>14</v>
      </c>
      <c r="P9" s="18">
        <f>'GROSS Scores &amp; Skins'!Q9</f>
        <v>16</v>
      </c>
      <c r="Q9" s="18">
        <f>'GROSS Scores &amp; Skins'!R9</f>
        <v>2</v>
      </c>
      <c r="R9" s="18">
        <f>'GROSS Scores &amp; Skins'!S9</f>
        <v>4</v>
      </c>
      <c r="S9" s="18">
        <f>'GROSS Scores &amp; Skins'!T9</f>
        <v>18</v>
      </c>
      <c r="T9" s="18">
        <f>'GROSS Scores &amp; Skins'!U9</f>
        <v>8</v>
      </c>
      <c r="U9" s="18">
        <f>'GROSS Scores &amp; Skins'!V9</f>
        <v>12</v>
      </c>
      <c r="V9" s="18">
        <f>'GROSS Scores &amp; Skins'!W9</f>
        <v>10</v>
      </c>
      <c r="W9" s="18"/>
      <c r="X9" s="18"/>
      <c r="Y9" s="18"/>
      <c r="Z9" s="14"/>
      <c r="AA9" s="78" t="s">
        <v>66</v>
      </c>
      <c r="AB9" s="78" t="s">
        <v>67</v>
      </c>
    </row>
    <row r="10" spans="1:28" ht="15.75" x14ac:dyDescent="0.25">
      <c r="A10" s="79" t="str">
        <f>IF(ISBLANK('GROSS Scores &amp; Skins'!A74),"",'GROSS Scores &amp; Skins'!A74)</f>
        <v/>
      </c>
      <c r="B10" s="79" t="str">
        <f>IF(ISBLANK('GROSS Scores &amp; Skins'!B74),"",'GROSS Scores &amp; Skins'!B72)</f>
        <v/>
      </c>
      <c r="C10" s="80" t="str">
        <f>IF(ISBLANK('GROSS Scores &amp; Skins'!D74),"",'GROSS Scores &amp; Skins'!D74)</f>
        <v/>
      </c>
      <c r="D10" s="15" t="str">
        <f>IF(ISNUMBER('NET SKINS &amp; Class Results'!D74), 'NET SKINS &amp; Class Results'!D74,"")</f>
        <v/>
      </c>
      <c r="E10" s="15" t="str">
        <f>IF(ISNUMBER('NET SKINS &amp; Class Results'!E74), 'NET SKINS &amp; Class Results'!E74,"")</f>
        <v/>
      </c>
      <c r="F10" s="15" t="str">
        <f>IF(ISNUMBER('NET SKINS &amp; Class Results'!F74), 'NET SKINS &amp; Class Results'!F74,"")</f>
        <v/>
      </c>
      <c r="G10" s="15" t="str">
        <f>IF(ISNUMBER('NET SKINS &amp; Class Results'!G74), 'NET SKINS &amp; Class Results'!G74,"")</f>
        <v/>
      </c>
      <c r="H10" s="15" t="str">
        <f>IF(ISNUMBER('NET SKINS &amp; Class Results'!H74), 'NET SKINS &amp; Class Results'!H74,"")</f>
        <v/>
      </c>
      <c r="I10" s="15" t="str">
        <f>IF(ISNUMBER('NET SKINS &amp; Class Results'!I74), 'NET SKINS &amp; Class Results'!I74,"")</f>
        <v/>
      </c>
      <c r="J10" s="15" t="str">
        <f>IF(ISNUMBER('NET SKINS &amp; Class Results'!J74), 'NET SKINS &amp; Class Results'!J74,"")</f>
        <v/>
      </c>
      <c r="K10" s="15" t="str">
        <f>IF(ISNUMBER('NET SKINS &amp; Class Results'!K74), 'NET SKINS &amp; Class Results'!K74,"")</f>
        <v/>
      </c>
      <c r="L10" s="15" t="str">
        <f>IF(ISNUMBER('NET SKINS &amp; Class Results'!L74), 'NET SKINS &amp; Class Results'!L74,"")</f>
        <v/>
      </c>
      <c r="M10" s="125" t="str">
        <f t="shared" ref="M10" si="0">IF(SUM(D10:L10)&gt;0, SUM(D10:L10), "")</f>
        <v/>
      </c>
      <c r="N10" s="15" t="str">
        <f>IF(ISNUMBER('NET SKINS &amp; Class Results'!N74), 'NET SKINS &amp; Class Results'!N74,"")</f>
        <v/>
      </c>
      <c r="O10" s="15" t="str">
        <f>IF(ISNUMBER('NET SKINS &amp; Class Results'!O74), 'NET SKINS &amp; Class Results'!O74,"")</f>
        <v/>
      </c>
      <c r="P10" s="15" t="str">
        <f>IF(ISNUMBER('NET SKINS &amp; Class Results'!P74), 'NET SKINS &amp; Class Results'!P74,"")</f>
        <v/>
      </c>
      <c r="Q10" s="15" t="str">
        <f>IF(ISNUMBER('NET SKINS &amp; Class Results'!Q74), 'NET SKINS &amp; Class Results'!Q74,"")</f>
        <v/>
      </c>
      <c r="R10" s="15" t="str">
        <f>IF(ISNUMBER('NET SKINS &amp; Class Results'!R74), 'NET SKINS &amp; Class Results'!R74,"")</f>
        <v/>
      </c>
      <c r="S10" s="15" t="str">
        <f>IF(ISNUMBER('NET SKINS &amp; Class Results'!S74), 'NET SKINS &amp; Class Results'!S74,"")</f>
        <v/>
      </c>
      <c r="T10" s="15" t="str">
        <f>IF(ISNUMBER('NET SKINS &amp; Class Results'!T74), 'NET SKINS &amp; Class Results'!T74,"")</f>
        <v/>
      </c>
      <c r="U10" s="15" t="str">
        <f>IF(ISNUMBER('NET SKINS &amp; Class Results'!U74), 'NET SKINS &amp; Class Results'!U74,"")</f>
        <v/>
      </c>
      <c r="V10" s="15" t="str">
        <f>IF(ISNUMBER('NET SKINS &amp; Class Results'!V74), 'NET SKINS &amp; Class Results'!V74,"")</f>
        <v/>
      </c>
      <c r="W10" s="125" t="str">
        <f t="shared" ref="W10" si="1">IF(SUM(N10:V10)&gt;0, SUM(N10:V10), "")</f>
        <v/>
      </c>
      <c r="X10" s="164">
        <f t="shared" ref="X10" si="2">IF(ISNUMBER(M11),M11+W11, "")</f>
        <v>0</v>
      </c>
      <c r="Y10" s="161" t="str">
        <f t="shared" ref="Y10" si="3">IF(ISNUMBER(W10),RANK(X10,$X$14:$X$72),"")</f>
        <v/>
      </c>
      <c r="Z10" s="14"/>
      <c r="AA10" s="133"/>
      <c r="AB10" s="133"/>
    </row>
    <row r="11" spans="1:28" ht="15.75" x14ac:dyDescent="0.25">
      <c r="A11" s="79"/>
      <c r="B11" s="79"/>
      <c r="C11" s="80"/>
      <c r="D11" s="128" t="str">
        <f>IF(ISNUMBER(D10), VLOOKUP(D10-D$7, INSTRUCTIONS!$D$3:$E$14, 2),"")</f>
        <v/>
      </c>
      <c r="E11" s="128" t="str">
        <f>IF(ISNUMBER(E10), VLOOKUP(E10-E$7, INSTRUCTIONS!$D$3:$E$14, 2),"")</f>
        <v/>
      </c>
      <c r="F11" s="128" t="str">
        <f>IF(ISNUMBER(F10), VLOOKUP(F10-F$7, INSTRUCTIONS!$D$3:$E$14, 2),"")</f>
        <v/>
      </c>
      <c r="G11" s="128" t="str">
        <f>IF(ISNUMBER(G10), VLOOKUP(G10-G$7, INSTRUCTIONS!$D$3:$E$14, 2),"")</f>
        <v/>
      </c>
      <c r="H11" s="128" t="str">
        <f>IF(ISNUMBER(H10), VLOOKUP(H10-H$7, INSTRUCTIONS!$D$3:$E$14, 2),"")</f>
        <v/>
      </c>
      <c r="I11" s="128" t="str">
        <f>IF(ISNUMBER(I10), VLOOKUP(I10-I$7, INSTRUCTIONS!$D$3:$E$14, 2),"")</f>
        <v/>
      </c>
      <c r="J11" s="128" t="str">
        <f>IF(ISNUMBER(J10), VLOOKUP(J10-J$7, INSTRUCTIONS!$D$3:$E$14, 2),"")</f>
        <v/>
      </c>
      <c r="K11" s="128" t="str">
        <f>IF(ISNUMBER(K10), VLOOKUP(K10-K$7, INSTRUCTIONS!$D$3:$E$14, 2),"")</f>
        <v/>
      </c>
      <c r="L11" s="128" t="str">
        <f>IF(ISNUMBER(L10), VLOOKUP(L10-L$7, INSTRUCTIONS!$D$3:$E$14, 2),"")</f>
        <v/>
      </c>
      <c r="M11" s="126">
        <f t="shared" ref="M11" si="4">SUM(D11:L11)</f>
        <v>0</v>
      </c>
      <c r="N11" s="128" t="str">
        <f>IF(ISNUMBER(N10), VLOOKUP(N10-N$7, INSTRUCTIONS!$D$3:$E$14, 2),"")</f>
        <v/>
      </c>
      <c r="O11" s="128" t="str">
        <f>IF(ISNUMBER(O10), VLOOKUP(O10-O$7, INSTRUCTIONS!$D$3:$E$14, 2),"")</f>
        <v/>
      </c>
      <c r="P11" s="128" t="str">
        <f>IF(ISNUMBER(P10), VLOOKUP(P10-P$7, INSTRUCTIONS!$D$3:$E$14, 2),"")</f>
        <v/>
      </c>
      <c r="Q11" s="128" t="str">
        <f>IF(ISNUMBER(Q10), VLOOKUP(Q10-Q$7, INSTRUCTIONS!$D$3:$E$14, 2),"")</f>
        <v/>
      </c>
      <c r="R11" s="128" t="str">
        <f>IF(ISNUMBER(R10), VLOOKUP(R10-R$7, INSTRUCTIONS!$D$3:$E$14, 2),"")</f>
        <v/>
      </c>
      <c r="S11" s="128" t="str">
        <f>IF(ISNUMBER(S10), VLOOKUP(S10-S$7, INSTRUCTIONS!$D$3:$E$14, 2),"")</f>
        <v/>
      </c>
      <c r="T11" s="128" t="str">
        <f>IF(ISNUMBER(T10), VLOOKUP(T10-T$7, INSTRUCTIONS!$D$3:$E$14, 2),"")</f>
        <v/>
      </c>
      <c r="U11" s="128" t="str">
        <f>IF(ISNUMBER(U10), VLOOKUP(U10-U$7, INSTRUCTIONS!$D$3:$E$14, 2),"")</f>
        <v/>
      </c>
      <c r="V11" s="128" t="str">
        <f>IF(ISNUMBER(V10), VLOOKUP(V10-V$7, INSTRUCTIONS!$D$3:$E$14, 2),"")</f>
        <v/>
      </c>
      <c r="W11" s="126">
        <f t="shared" ref="W11" si="5">SUM(N11:V11)</f>
        <v>0</v>
      </c>
      <c r="X11" s="164"/>
      <c r="Y11" s="161"/>
      <c r="Z11" s="14"/>
      <c r="AA11" s="133"/>
      <c r="AB11" s="133"/>
    </row>
    <row r="12" spans="1:28" ht="15.75" x14ac:dyDescent="0.25">
      <c r="A12" s="79" t="str">
        <f>IF(ISBLANK('GROSS Scores &amp; Skins'!A75),"",'GROSS Scores &amp; Skins'!A75)</f>
        <v>Banisky, John</v>
      </c>
      <c r="B12" s="79" t="str">
        <f>IF(ISBLANK('GROSS Scores &amp; Skins'!B75),"",'GROSS Scores &amp; Skins'!B75)</f>
        <v>C</v>
      </c>
      <c r="C12" s="80">
        <f>IF(ISBLANK('GROSS Scores &amp; Skins'!D75),"",'GROSS Scores &amp; Skins'!D75)</f>
        <v>18</v>
      </c>
      <c r="D12" s="15" t="str">
        <f>IF(ISNUMBER('NET SKINS &amp; Class Results'!D75), 'NET SKINS &amp; Class Results'!D75,"")</f>
        <v/>
      </c>
      <c r="E12" s="15" t="str">
        <f>IF(ISNUMBER('NET SKINS &amp; Class Results'!E75), 'NET SKINS &amp; Class Results'!E75,"")</f>
        <v/>
      </c>
      <c r="F12" s="15" t="str">
        <f>IF(ISNUMBER('NET SKINS &amp; Class Results'!F75), 'NET SKINS &amp; Class Results'!F75,"")</f>
        <v/>
      </c>
      <c r="G12" s="15" t="str">
        <f>IF(ISNUMBER('NET SKINS &amp; Class Results'!G75), 'NET SKINS &amp; Class Results'!G75,"")</f>
        <v/>
      </c>
      <c r="H12" s="15" t="str">
        <f>IF(ISNUMBER('NET SKINS &amp; Class Results'!H75), 'NET SKINS &amp; Class Results'!H75,"")</f>
        <v/>
      </c>
      <c r="I12" s="15" t="str">
        <f>IF(ISNUMBER('NET SKINS &amp; Class Results'!I75), 'NET SKINS &amp; Class Results'!I75,"")</f>
        <v/>
      </c>
      <c r="J12" s="15" t="str">
        <f>IF(ISNUMBER('NET SKINS &amp; Class Results'!J75), 'NET SKINS &amp; Class Results'!J75,"")</f>
        <v/>
      </c>
      <c r="K12" s="15" t="str">
        <f>IF(ISNUMBER('NET SKINS &amp; Class Results'!K75), 'NET SKINS &amp; Class Results'!K75,"")</f>
        <v/>
      </c>
      <c r="L12" s="15" t="str">
        <f>IF(ISNUMBER('NET SKINS &amp; Class Results'!L75), 'NET SKINS &amp; Class Results'!L75,"")</f>
        <v/>
      </c>
      <c r="M12" s="125" t="str">
        <f t="shared" ref="M12" si="6">IF(SUM(D12:L12)&gt;0, SUM(D12:L12), "")</f>
        <v/>
      </c>
      <c r="N12" s="15" t="str">
        <f>IF(ISNUMBER('NET SKINS &amp; Class Results'!N75), 'NET SKINS &amp; Class Results'!N75,"")</f>
        <v/>
      </c>
      <c r="O12" s="15" t="str">
        <f>IF(ISNUMBER('NET SKINS &amp; Class Results'!O75), 'NET SKINS &amp; Class Results'!O75,"")</f>
        <v/>
      </c>
      <c r="P12" s="15" t="str">
        <f>IF(ISNUMBER('NET SKINS &amp; Class Results'!P75), 'NET SKINS &amp; Class Results'!P75,"")</f>
        <v/>
      </c>
      <c r="Q12" s="15" t="str">
        <f>IF(ISNUMBER('NET SKINS &amp; Class Results'!Q75), 'NET SKINS &amp; Class Results'!Q75,"")</f>
        <v/>
      </c>
      <c r="R12" s="15" t="str">
        <f>IF(ISNUMBER('NET SKINS &amp; Class Results'!R75), 'NET SKINS &amp; Class Results'!R75,"")</f>
        <v/>
      </c>
      <c r="S12" s="15" t="str">
        <f>IF(ISNUMBER('NET SKINS &amp; Class Results'!S75), 'NET SKINS &amp; Class Results'!S75,"")</f>
        <v/>
      </c>
      <c r="T12" s="15" t="str">
        <f>IF(ISNUMBER('NET SKINS &amp; Class Results'!T75), 'NET SKINS &amp; Class Results'!T75,"")</f>
        <v/>
      </c>
      <c r="U12" s="15" t="str">
        <f>IF(ISNUMBER('NET SKINS &amp; Class Results'!U75), 'NET SKINS &amp; Class Results'!U75,"")</f>
        <v/>
      </c>
      <c r="V12" s="15" t="str">
        <f>IF(ISNUMBER('NET SKINS &amp; Class Results'!V75), 'NET SKINS &amp; Class Results'!V75,"")</f>
        <v/>
      </c>
      <c r="W12" s="125" t="str">
        <f t="shared" ref="W12" si="7">IF(SUM(N12:V12)&gt;0, SUM(N12:V12), "")</f>
        <v/>
      </c>
      <c r="X12" s="164">
        <f t="shared" ref="X12" si="8">IF(ISNUMBER(M13),M13+W13, "")</f>
        <v>0</v>
      </c>
      <c r="Y12" s="161" t="str">
        <f t="shared" ref="Y12" si="9">IF(ISNUMBER(W12),RANK(X12,$X$14:$X$72),"")</f>
        <v/>
      </c>
      <c r="Z12" s="14"/>
      <c r="AA12" s="133"/>
      <c r="AB12" s="133"/>
    </row>
    <row r="13" spans="1:28" ht="15.75" x14ac:dyDescent="0.25">
      <c r="A13" s="79"/>
      <c r="B13" s="79"/>
      <c r="C13" s="80"/>
      <c r="D13" s="128" t="str">
        <f>IF(ISNUMBER(D12), VLOOKUP(D12-D$7, INSTRUCTIONS!$D$3:$E$14, 2),"")</f>
        <v/>
      </c>
      <c r="E13" s="128" t="str">
        <f>IF(ISNUMBER(E12), VLOOKUP(E12-E$7, INSTRUCTIONS!$D$3:$E$14, 2),"")</f>
        <v/>
      </c>
      <c r="F13" s="128" t="str">
        <f>IF(ISNUMBER(F12), VLOOKUP(F12-F$7, INSTRUCTIONS!$D$3:$E$14, 2),"")</f>
        <v/>
      </c>
      <c r="G13" s="128" t="str">
        <f>IF(ISNUMBER(G12), VLOOKUP(G12-G$7, INSTRUCTIONS!$D$3:$E$14, 2),"")</f>
        <v/>
      </c>
      <c r="H13" s="128" t="str">
        <f>IF(ISNUMBER(H12), VLOOKUP(H12-H$7, INSTRUCTIONS!$D$3:$E$14, 2),"")</f>
        <v/>
      </c>
      <c r="I13" s="128" t="str">
        <f>IF(ISNUMBER(I12), VLOOKUP(I12-I$7, INSTRUCTIONS!$D$3:$E$14, 2),"")</f>
        <v/>
      </c>
      <c r="J13" s="128" t="str">
        <f>IF(ISNUMBER(J12), VLOOKUP(J12-J$7, INSTRUCTIONS!$D$3:$E$14, 2),"")</f>
        <v/>
      </c>
      <c r="K13" s="128" t="str">
        <f>IF(ISNUMBER(K12), VLOOKUP(K12-K$7, INSTRUCTIONS!$D$3:$E$14, 2),"")</f>
        <v/>
      </c>
      <c r="L13" s="128" t="str">
        <f>IF(ISNUMBER(L12), VLOOKUP(L12-L$7, INSTRUCTIONS!$D$3:$E$14, 2),"")</f>
        <v/>
      </c>
      <c r="M13" s="126">
        <f t="shared" ref="M13" si="10">SUM(D13:L13)</f>
        <v>0</v>
      </c>
      <c r="N13" s="128" t="str">
        <f>IF(ISNUMBER(N12), VLOOKUP(N12-N$7, INSTRUCTIONS!$D$3:$E$14, 2),"")</f>
        <v/>
      </c>
      <c r="O13" s="128" t="str">
        <f>IF(ISNUMBER(O12), VLOOKUP(O12-O$7, INSTRUCTIONS!$D$3:$E$14, 2),"")</f>
        <v/>
      </c>
      <c r="P13" s="128" t="str">
        <f>IF(ISNUMBER(P12), VLOOKUP(P12-P$7, INSTRUCTIONS!$D$3:$E$14, 2),"")</f>
        <v/>
      </c>
      <c r="Q13" s="128" t="str">
        <f>IF(ISNUMBER(Q12), VLOOKUP(Q12-Q$7, INSTRUCTIONS!$D$3:$E$14, 2),"")</f>
        <v/>
      </c>
      <c r="R13" s="128" t="str">
        <f>IF(ISNUMBER(R12), VLOOKUP(R12-R$7, INSTRUCTIONS!$D$3:$E$14, 2),"")</f>
        <v/>
      </c>
      <c r="S13" s="128" t="str">
        <f>IF(ISNUMBER(S12), VLOOKUP(S12-S$7, INSTRUCTIONS!$D$3:$E$14, 2),"")</f>
        <v/>
      </c>
      <c r="T13" s="128" t="str">
        <f>IF(ISNUMBER(T12), VLOOKUP(T12-T$7, INSTRUCTIONS!$D$3:$E$14, 2),"")</f>
        <v/>
      </c>
      <c r="U13" s="128" t="str">
        <f>IF(ISNUMBER(U12), VLOOKUP(U12-U$7, INSTRUCTIONS!$D$3:$E$14, 2),"")</f>
        <v/>
      </c>
      <c r="V13" s="128" t="str">
        <f>IF(ISNUMBER(V12), VLOOKUP(V12-V$7, INSTRUCTIONS!$D$3:$E$14, 2),"")</f>
        <v/>
      </c>
      <c r="W13" s="126">
        <f t="shared" ref="W13" si="11">SUM(N13:V13)</f>
        <v>0</v>
      </c>
      <c r="X13" s="164"/>
      <c r="Y13" s="161"/>
      <c r="Z13" s="14"/>
      <c r="AA13" s="133"/>
      <c r="AB13" s="133"/>
    </row>
    <row r="14" spans="1:28" ht="15.75" x14ac:dyDescent="0.25">
      <c r="A14" s="79" t="str">
        <f>IF(ISBLANK('GROSS Scores &amp; Skins'!A76),"",'GROSS Scores &amp; Skins'!A76)</f>
        <v>Blasberg, Gary</v>
      </c>
      <c r="B14" s="79" t="str">
        <f>IF(ISBLANK('GROSS Scores &amp; Skins'!B76),"",'GROSS Scores &amp; Skins'!B76)</f>
        <v>C</v>
      </c>
      <c r="C14" s="80">
        <f>IF(ISBLANK('GROSS Scores &amp; Skins'!D76),"",'GROSS Scores &amp; Skins'!D76)</f>
        <v>20</v>
      </c>
      <c r="D14" s="15" t="str">
        <f>IF(ISNUMBER('NET SKINS &amp; Class Results'!D76), 'NET SKINS &amp; Class Results'!D76,"")</f>
        <v/>
      </c>
      <c r="E14" s="15" t="str">
        <f>IF(ISNUMBER('NET SKINS &amp; Class Results'!E76), 'NET SKINS &amp; Class Results'!E76,"")</f>
        <v/>
      </c>
      <c r="F14" s="15" t="str">
        <f>IF(ISNUMBER('NET SKINS &amp; Class Results'!F76), 'NET SKINS &amp; Class Results'!F76,"")</f>
        <v/>
      </c>
      <c r="G14" s="15" t="str">
        <f>IF(ISNUMBER('NET SKINS &amp; Class Results'!G76), 'NET SKINS &amp; Class Results'!G76,"")</f>
        <v/>
      </c>
      <c r="H14" s="15" t="str">
        <f>IF(ISNUMBER('NET SKINS &amp; Class Results'!H76), 'NET SKINS &amp; Class Results'!H76,"")</f>
        <v/>
      </c>
      <c r="I14" s="15" t="str">
        <f>IF(ISNUMBER('NET SKINS &amp; Class Results'!I76), 'NET SKINS &amp; Class Results'!I76,"")</f>
        <v/>
      </c>
      <c r="J14" s="15" t="str">
        <f>IF(ISNUMBER('NET SKINS &amp; Class Results'!J76), 'NET SKINS &amp; Class Results'!J76,"")</f>
        <v/>
      </c>
      <c r="K14" s="15" t="str">
        <f>IF(ISNUMBER('NET SKINS &amp; Class Results'!K76), 'NET SKINS &amp; Class Results'!K76,"")</f>
        <v/>
      </c>
      <c r="L14" s="15" t="str">
        <f>IF(ISNUMBER('NET SKINS &amp; Class Results'!L76), 'NET SKINS &amp; Class Results'!L76,"")</f>
        <v/>
      </c>
      <c r="M14" s="125" t="str">
        <f t="shared" ref="M14" si="12">IF(SUM(D14:L14)&gt;0, SUM(D14:L14), "")</f>
        <v/>
      </c>
      <c r="N14" s="15" t="str">
        <f>IF(ISNUMBER('NET SKINS &amp; Class Results'!N76), 'NET SKINS &amp; Class Results'!N76,"")</f>
        <v/>
      </c>
      <c r="O14" s="15" t="str">
        <f>IF(ISNUMBER('NET SKINS &amp; Class Results'!O76), 'NET SKINS &amp; Class Results'!O76,"")</f>
        <v/>
      </c>
      <c r="P14" s="15" t="str">
        <f>IF(ISNUMBER('NET SKINS &amp; Class Results'!P76), 'NET SKINS &amp; Class Results'!P76,"")</f>
        <v/>
      </c>
      <c r="Q14" s="15" t="str">
        <f>IF(ISNUMBER('NET SKINS &amp; Class Results'!Q76), 'NET SKINS &amp; Class Results'!Q76,"")</f>
        <v/>
      </c>
      <c r="R14" s="15" t="str">
        <f>IF(ISNUMBER('NET SKINS &amp; Class Results'!R76), 'NET SKINS &amp; Class Results'!R76,"")</f>
        <v/>
      </c>
      <c r="S14" s="15" t="str">
        <f>IF(ISNUMBER('NET SKINS &amp; Class Results'!S76), 'NET SKINS &amp; Class Results'!S76,"")</f>
        <v/>
      </c>
      <c r="T14" s="15" t="str">
        <f>IF(ISNUMBER('NET SKINS &amp; Class Results'!T76), 'NET SKINS &amp; Class Results'!T76,"")</f>
        <v/>
      </c>
      <c r="U14" s="15" t="str">
        <f>IF(ISNUMBER('NET SKINS &amp; Class Results'!U76), 'NET SKINS &amp; Class Results'!U76,"")</f>
        <v/>
      </c>
      <c r="V14" s="15" t="str">
        <f>IF(ISNUMBER('NET SKINS &amp; Class Results'!V76), 'NET SKINS &amp; Class Results'!V76,"")</f>
        <v/>
      </c>
      <c r="W14" s="125" t="str">
        <f t="shared" ref="W14" si="13">IF(SUM(N14:V14)&gt;0, SUM(N14:V14), "")</f>
        <v/>
      </c>
      <c r="X14" s="164">
        <f>IF(ISNUMBER(M15),M15+W15, "")</f>
        <v>0</v>
      </c>
      <c r="Y14" s="161" t="str">
        <f>IF(ISNUMBER(W14),RANK(X14,$X$14:$X$72),"")</f>
        <v/>
      </c>
      <c r="Z14" s="14"/>
      <c r="AA14" s="14"/>
      <c r="AB14" s="14"/>
    </row>
    <row r="15" spans="1:28" ht="15.75" x14ac:dyDescent="0.25">
      <c r="A15" s="79"/>
      <c r="B15" s="79"/>
      <c r="C15" s="80"/>
      <c r="D15" s="128" t="str">
        <f>IF(ISNUMBER(D14), VLOOKUP(D14-D$7, INSTRUCTIONS!$D$3:$E$14, 2),"")</f>
        <v/>
      </c>
      <c r="E15" s="128" t="str">
        <f>IF(ISNUMBER(E14), VLOOKUP(E14-E$7, INSTRUCTIONS!$D$3:$E$14, 2),"")</f>
        <v/>
      </c>
      <c r="F15" s="128" t="str">
        <f>IF(ISNUMBER(F14), VLOOKUP(F14-F$7, INSTRUCTIONS!$D$3:$E$14, 2),"")</f>
        <v/>
      </c>
      <c r="G15" s="128" t="str">
        <f>IF(ISNUMBER(G14), VLOOKUP(G14-G$7, INSTRUCTIONS!$D$3:$E$14, 2),"")</f>
        <v/>
      </c>
      <c r="H15" s="128" t="str">
        <f>IF(ISNUMBER(H14), VLOOKUP(H14-H$7, INSTRUCTIONS!$D$3:$E$14, 2),"")</f>
        <v/>
      </c>
      <c r="I15" s="128" t="str">
        <f>IF(ISNUMBER(I14), VLOOKUP(I14-I$7, INSTRUCTIONS!$D$3:$E$14, 2),"")</f>
        <v/>
      </c>
      <c r="J15" s="128" t="str">
        <f>IF(ISNUMBER(J14), VLOOKUP(J14-J$7, INSTRUCTIONS!$D$3:$E$14, 2),"")</f>
        <v/>
      </c>
      <c r="K15" s="128" t="str">
        <f>IF(ISNUMBER(K14), VLOOKUP(K14-K$7, INSTRUCTIONS!$D$3:$E$14, 2),"")</f>
        <v/>
      </c>
      <c r="L15" s="128" t="str">
        <f>IF(ISNUMBER(L14), VLOOKUP(L14-L$7, INSTRUCTIONS!$D$3:$E$14, 2),"")</f>
        <v/>
      </c>
      <c r="M15" s="126">
        <f>SUM(D15:L15)</f>
        <v>0</v>
      </c>
      <c r="N15" s="128" t="str">
        <f>IF(ISNUMBER(N14), VLOOKUP(N14-N$7, INSTRUCTIONS!$D$3:$E$14, 2),"")</f>
        <v/>
      </c>
      <c r="O15" s="128" t="str">
        <f>IF(ISNUMBER(O14), VLOOKUP(O14-O$7, INSTRUCTIONS!$D$3:$E$14, 2),"")</f>
        <v/>
      </c>
      <c r="P15" s="128" t="str">
        <f>IF(ISNUMBER(P14), VLOOKUP(P14-P$7, INSTRUCTIONS!$D$3:$E$14, 2),"")</f>
        <v/>
      </c>
      <c r="Q15" s="128" t="str">
        <f>IF(ISNUMBER(Q14), VLOOKUP(Q14-Q$7, INSTRUCTIONS!$D$3:$E$14, 2),"")</f>
        <v/>
      </c>
      <c r="R15" s="128" t="str">
        <f>IF(ISNUMBER(R14), VLOOKUP(R14-R$7, INSTRUCTIONS!$D$3:$E$14, 2),"")</f>
        <v/>
      </c>
      <c r="S15" s="128" t="str">
        <f>IF(ISNUMBER(S14), VLOOKUP(S14-S$7, INSTRUCTIONS!$D$3:$E$14, 2),"")</f>
        <v/>
      </c>
      <c r="T15" s="128" t="str">
        <f>IF(ISNUMBER(T14), VLOOKUP(T14-T$7, INSTRUCTIONS!$D$3:$E$14, 2),"")</f>
        <v/>
      </c>
      <c r="U15" s="128" t="str">
        <f>IF(ISNUMBER(U14), VLOOKUP(U14-U$7, INSTRUCTIONS!$D$3:$E$14, 2),"")</f>
        <v/>
      </c>
      <c r="V15" s="128" t="str">
        <f>IF(ISNUMBER(V14), VLOOKUP(V14-V$7, INSTRUCTIONS!$D$3:$E$14, 2),"")</f>
        <v/>
      </c>
      <c r="W15" s="126">
        <f>SUM(N15:V15)</f>
        <v>0</v>
      </c>
      <c r="X15" s="164"/>
      <c r="Y15" s="161"/>
      <c r="Z15" s="14"/>
      <c r="AA15" s="14"/>
      <c r="AB15" s="14"/>
    </row>
    <row r="16" spans="1:28" ht="15.75" x14ac:dyDescent="0.25">
      <c r="A16" s="79" t="str">
        <f>IF(ISBLANK('GROSS Scores &amp; Skins'!A77),"",'GROSS Scores &amp; Skins'!A77)</f>
        <v>Dahl, Craig</v>
      </c>
      <c r="B16" s="79" t="str">
        <f>IF(ISBLANK('GROSS Scores &amp; Skins'!B77),"",'GROSS Scores &amp; Skins'!B77)</f>
        <v>C</v>
      </c>
      <c r="C16" s="80">
        <f>IF(ISBLANK('GROSS Scores &amp; Skins'!D77),"",'GROSS Scores &amp; Skins'!D77)</f>
        <v>18</v>
      </c>
      <c r="D16" s="15">
        <f>IF(ISNUMBER('NET SKINS &amp; Class Results'!D77), 'NET SKINS &amp; Class Results'!D77,"")</f>
        <v>6</v>
      </c>
      <c r="E16" s="15">
        <f>IF(ISNUMBER('NET SKINS &amp; Class Results'!E77), 'NET SKINS &amp; Class Results'!E77,"")</f>
        <v>7</v>
      </c>
      <c r="F16" s="15">
        <f>IF(ISNUMBER('NET SKINS &amp; Class Results'!F77), 'NET SKINS &amp; Class Results'!F77,"")</f>
        <v>4</v>
      </c>
      <c r="G16" s="15">
        <f>IF(ISNUMBER('NET SKINS &amp; Class Results'!G77), 'NET SKINS &amp; Class Results'!G77,"")</f>
        <v>3</v>
      </c>
      <c r="H16" s="15">
        <f>IF(ISNUMBER('NET SKINS &amp; Class Results'!H77), 'NET SKINS &amp; Class Results'!H77,"")</f>
        <v>4</v>
      </c>
      <c r="I16" s="15">
        <f>IF(ISNUMBER('NET SKINS &amp; Class Results'!I77), 'NET SKINS &amp; Class Results'!I77,"")</f>
        <v>5</v>
      </c>
      <c r="J16" s="15">
        <f>IF(ISNUMBER('NET SKINS &amp; Class Results'!J77), 'NET SKINS &amp; Class Results'!J77,"")</f>
        <v>4</v>
      </c>
      <c r="K16" s="15">
        <f>IF(ISNUMBER('NET SKINS &amp; Class Results'!K77), 'NET SKINS &amp; Class Results'!K77,"")</f>
        <v>3</v>
      </c>
      <c r="L16" s="15">
        <f>IF(ISNUMBER('NET SKINS &amp; Class Results'!L77), 'NET SKINS &amp; Class Results'!L77,"")</f>
        <v>4</v>
      </c>
      <c r="M16" s="125">
        <f t="shared" ref="M16" si="14">IF(SUM(D16:L16)&gt;0, SUM(D16:L16), "")</f>
        <v>40</v>
      </c>
      <c r="N16" s="15">
        <f>IF(ISNUMBER('NET SKINS &amp; Class Results'!N77), 'NET SKINS &amp; Class Results'!N77,"")</f>
        <v>5</v>
      </c>
      <c r="O16" s="15">
        <f>IF(ISNUMBER('NET SKINS &amp; Class Results'!O77), 'NET SKINS &amp; Class Results'!O77,"")</f>
        <v>4</v>
      </c>
      <c r="P16" s="15">
        <f>IF(ISNUMBER('NET SKINS &amp; Class Results'!P77), 'NET SKINS &amp; Class Results'!P77,"")</f>
        <v>2</v>
      </c>
      <c r="Q16" s="15">
        <f>IF(ISNUMBER('NET SKINS &amp; Class Results'!Q77), 'NET SKINS &amp; Class Results'!Q77,"")</f>
        <v>7</v>
      </c>
      <c r="R16" s="15">
        <f>IF(ISNUMBER('NET SKINS &amp; Class Results'!R77), 'NET SKINS &amp; Class Results'!R77,"")</f>
        <v>3</v>
      </c>
      <c r="S16" s="15">
        <f>IF(ISNUMBER('NET SKINS &amp; Class Results'!S77), 'NET SKINS &amp; Class Results'!S77,"")</f>
        <v>5</v>
      </c>
      <c r="T16" s="15">
        <f>IF(ISNUMBER('NET SKINS &amp; Class Results'!T77), 'NET SKINS &amp; Class Results'!T77,"")</f>
        <v>4</v>
      </c>
      <c r="U16" s="15">
        <f>IF(ISNUMBER('NET SKINS &amp; Class Results'!U77), 'NET SKINS &amp; Class Results'!U77,"")</f>
        <v>3</v>
      </c>
      <c r="V16" s="15">
        <f>IF(ISNUMBER('NET SKINS &amp; Class Results'!V77), 'NET SKINS &amp; Class Results'!V77,"")</f>
        <v>3</v>
      </c>
      <c r="W16" s="125">
        <f t="shared" ref="W16" si="15">IF(SUM(N16:V16)&gt;0, SUM(N16:V16), "")</f>
        <v>36</v>
      </c>
      <c r="X16" s="164">
        <f t="shared" ref="X16" si="16">IF(ISNUMBER(M17),M17+W17, "")</f>
        <v>32</v>
      </c>
      <c r="Y16" s="161">
        <f>IF(ISNUMBER(W16),RANK(X16,$X$14:$X$72),"")</f>
        <v>5</v>
      </c>
      <c r="Z16" s="14"/>
      <c r="AA16" s="14"/>
      <c r="AB16" s="14"/>
    </row>
    <row r="17" spans="1:28" ht="15.75" x14ac:dyDescent="0.25">
      <c r="A17" s="79"/>
      <c r="B17" s="79"/>
      <c r="C17" s="80"/>
      <c r="D17" s="128">
        <f>IF(ISNUMBER(D16), VLOOKUP(D16-D$7, INSTRUCTIONS!$D$3:$E$14, 2),"")</f>
        <v>0</v>
      </c>
      <c r="E17" s="128">
        <f>IF(ISNUMBER(E16), VLOOKUP(E16-E$7, INSTRUCTIONS!$D$3:$E$14, 2),"")</f>
        <v>0</v>
      </c>
      <c r="F17" s="128">
        <f>IF(ISNUMBER(F16), VLOOKUP(F16-F$7, INSTRUCTIONS!$D$3:$E$14, 2),"")</f>
        <v>2</v>
      </c>
      <c r="G17" s="128">
        <f>IF(ISNUMBER(G16), VLOOKUP(G16-G$7, INSTRUCTIONS!$D$3:$E$14, 2),"")</f>
        <v>2</v>
      </c>
      <c r="H17" s="128">
        <f>IF(ISNUMBER(H16), VLOOKUP(H16-H$7, INSTRUCTIONS!$D$3:$E$14, 2),"")</f>
        <v>2</v>
      </c>
      <c r="I17" s="128">
        <f>IF(ISNUMBER(I16), VLOOKUP(I16-I$7, INSTRUCTIONS!$D$3:$E$14, 2),"")</f>
        <v>2</v>
      </c>
      <c r="J17" s="128">
        <f>IF(ISNUMBER(J16), VLOOKUP(J16-J$7, INSTRUCTIONS!$D$3:$E$14, 2),"")</f>
        <v>2</v>
      </c>
      <c r="K17" s="128">
        <f>IF(ISNUMBER(K16), VLOOKUP(K16-K$7, INSTRUCTIONS!$D$3:$E$14, 2),"")</f>
        <v>2</v>
      </c>
      <c r="L17" s="128">
        <f>IF(ISNUMBER(L16), VLOOKUP(L16-L$7, INSTRUCTIONS!$D$3:$E$14, 2),"")</f>
        <v>2</v>
      </c>
      <c r="M17" s="126">
        <f t="shared" ref="M17" si="17">SUM(D17:L17)</f>
        <v>14</v>
      </c>
      <c r="N17" s="128">
        <f>IF(ISNUMBER(N16), VLOOKUP(N16-N$7, INSTRUCTIONS!$D$3:$E$14, 2),"")</f>
        <v>1</v>
      </c>
      <c r="O17" s="128">
        <f>IF(ISNUMBER(O16), VLOOKUP(O16-O$7, INSTRUCTIONS!$D$3:$E$14, 2),"")</f>
        <v>2</v>
      </c>
      <c r="P17" s="128">
        <f>IF(ISNUMBER(P16), VLOOKUP(P16-P$7, INSTRUCTIONS!$D$3:$E$14, 2),"")</f>
        <v>3</v>
      </c>
      <c r="Q17" s="128">
        <f>IF(ISNUMBER(Q16), VLOOKUP(Q16-Q$7, INSTRUCTIONS!$D$3:$E$14, 2),"")</f>
        <v>0</v>
      </c>
      <c r="R17" s="128">
        <f>IF(ISNUMBER(R16), VLOOKUP(R16-R$7, INSTRUCTIONS!$D$3:$E$14, 2),"")</f>
        <v>3</v>
      </c>
      <c r="S17" s="128">
        <f>IF(ISNUMBER(S16), VLOOKUP(S16-S$7, INSTRUCTIONS!$D$3:$E$14, 2),"")</f>
        <v>1</v>
      </c>
      <c r="T17" s="128">
        <f>IF(ISNUMBER(T16), VLOOKUP(T16-T$7, INSTRUCTIONS!$D$3:$E$14, 2),"")</f>
        <v>3</v>
      </c>
      <c r="U17" s="128">
        <f>IF(ISNUMBER(U16), VLOOKUP(U16-U$7, INSTRUCTIONS!$D$3:$E$14, 2),"")</f>
        <v>2</v>
      </c>
      <c r="V17" s="128">
        <f>IF(ISNUMBER(V16), VLOOKUP(V16-V$7, INSTRUCTIONS!$D$3:$E$14, 2),"")</f>
        <v>3</v>
      </c>
      <c r="W17" s="126">
        <f t="shared" ref="W17" si="18">SUM(N17:V17)</f>
        <v>18</v>
      </c>
      <c r="X17" s="164"/>
      <c r="Y17" s="161"/>
      <c r="Z17" s="14"/>
      <c r="AA17" s="14"/>
      <c r="AB17" s="14"/>
    </row>
    <row r="18" spans="1:28" ht="15.75" x14ac:dyDescent="0.25">
      <c r="A18" s="79" t="str">
        <f>IF(ISBLANK('GROSS Scores &amp; Skins'!A78),"",'GROSS Scores &amp; Skins'!A78)</f>
        <v>Farnsworth, Michael</v>
      </c>
      <c r="B18" s="79" t="str">
        <f>IF(ISBLANK('GROSS Scores &amp; Skins'!B78),"",'GROSS Scores &amp; Skins'!B78)</f>
        <v>C</v>
      </c>
      <c r="C18" s="80">
        <f>IF(ISBLANK('GROSS Scores &amp; Skins'!D78),"",'GROSS Scores &amp; Skins'!D78)</f>
        <v>13</v>
      </c>
      <c r="D18" s="15">
        <f>IF(ISNUMBER('NET SKINS &amp; Class Results'!D78), 'NET SKINS &amp; Class Results'!D78,"")</f>
        <v>5</v>
      </c>
      <c r="E18" s="15">
        <f>IF(ISNUMBER('NET SKINS &amp; Class Results'!E78), 'NET SKINS &amp; Class Results'!E78,"")</f>
        <v>5</v>
      </c>
      <c r="F18" s="15">
        <f>IF(ISNUMBER('NET SKINS &amp; Class Results'!F78), 'NET SKINS &amp; Class Results'!F78,"")</f>
        <v>4</v>
      </c>
      <c r="G18" s="15">
        <f>IF(ISNUMBER('NET SKINS &amp; Class Results'!G78), 'NET SKINS &amp; Class Results'!G78,"")</f>
        <v>2</v>
      </c>
      <c r="H18" s="15">
        <f>IF(ISNUMBER('NET SKINS &amp; Class Results'!H78), 'NET SKINS &amp; Class Results'!H78,"")</f>
        <v>4</v>
      </c>
      <c r="I18" s="15">
        <f>IF(ISNUMBER('NET SKINS &amp; Class Results'!I78), 'NET SKINS &amp; Class Results'!I78,"")</f>
        <v>5</v>
      </c>
      <c r="J18" s="15">
        <f>IF(ISNUMBER('NET SKINS &amp; Class Results'!J78), 'NET SKINS &amp; Class Results'!J78,"")</f>
        <v>4</v>
      </c>
      <c r="K18" s="15">
        <f>IF(ISNUMBER('NET SKINS &amp; Class Results'!K78), 'NET SKINS &amp; Class Results'!K78,"")</f>
        <v>4</v>
      </c>
      <c r="L18" s="15">
        <f>IF(ISNUMBER('NET SKINS &amp; Class Results'!L78), 'NET SKINS &amp; Class Results'!L78,"")</f>
        <v>4</v>
      </c>
      <c r="M18" s="125">
        <f t="shared" ref="M18" si="19">IF(SUM(D18:L18)&gt;0, SUM(D18:L18), "")</f>
        <v>37</v>
      </c>
      <c r="N18" s="15">
        <f>IF(ISNUMBER('NET SKINS &amp; Class Results'!N78), 'NET SKINS &amp; Class Results'!N78,"")</f>
        <v>5</v>
      </c>
      <c r="O18" s="15">
        <f>IF(ISNUMBER('NET SKINS &amp; Class Results'!O78), 'NET SKINS &amp; Class Results'!O78,"")</f>
        <v>6</v>
      </c>
      <c r="P18" s="15">
        <f>IF(ISNUMBER('NET SKINS &amp; Class Results'!P78), 'NET SKINS &amp; Class Results'!P78,"")</f>
        <v>3</v>
      </c>
      <c r="Q18" s="15">
        <f>IF(ISNUMBER('NET SKINS &amp; Class Results'!Q78), 'NET SKINS &amp; Class Results'!Q78,"")</f>
        <v>7</v>
      </c>
      <c r="R18" s="15">
        <f>IF(ISNUMBER('NET SKINS &amp; Class Results'!R78), 'NET SKINS &amp; Class Results'!R78,"")</f>
        <v>5</v>
      </c>
      <c r="S18" s="15">
        <f>IF(ISNUMBER('NET SKINS &amp; Class Results'!S78), 'NET SKINS &amp; Class Results'!S78,"")</f>
        <v>5</v>
      </c>
      <c r="T18" s="15">
        <f>IF(ISNUMBER('NET SKINS &amp; Class Results'!T78), 'NET SKINS &amp; Class Results'!T78,"")</f>
        <v>4</v>
      </c>
      <c r="U18" s="15">
        <f>IF(ISNUMBER('NET SKINS &amp; Class Results'!U78), 'NET SKINS &amp; Class Results'!U78,"")</f>
        <v>5</v>
      </c>
      <c r="V18" s="15">
        <f>IF(ISNUMBER('NET SKINS &amp; Class Results'!V78), 'NET SKINS &amp; Class Results'!V78,"")</f>
        <v>3</v>
      </c>
      <c r="W18" s="125">
        <f t="shared" ref="W18" si="20">IF(SUM(N18:V18)&gt;0, SUM(N18:V18), "")</f>
        <v>43</v>
      </c>
      <c r="X18" s="164">
        <f t="shared" ref="X18" si="21">IF(ISNUMBER(M19),M19+W19, "")</f>
        <v>28</v>
      </c>
      <c r="Y18" s="161">
        <f>IF(ISNUMBER(W18),RANK(X18,$X$14:$X$72),"")</f>
        <v>9</v>
      </c>
      <c r="Z18" s="14"/>
      <c r="AA18" s="14"/>
      <c r="AB18" s="14"/>
    </row>
    <row r="19" spans="1:28" ht="15.75" x14ac:dyDescent="0.25">
      <c r="A19" s="79"/>
      <c r="B19" s="79"/>
      <c r="C19" s="80"/>
      <c r="D19" s="128">
        <f>IF(ISNUMBER(D18), VLOOKUP(D18-D$7, INSTRUCTIONS!$D$3:$E$14, 2),"")</f>
        <v>1</v>
      </c>
      <c r="E19" s="128">
        <f>IF(ISNUMBER(E18), VLOOKUP(E18-E$7, INSTRUCTIONS!$D$3:$E$14, 2),"")</f>
        <v>2</v>
      </c>
      <c r="F19" s="128">
        <f>IF(ISNUMBER(F18), VLOOKUP(F18-F$7, INSTRUCTIONS!$D$3:$E$14, 2),"")</f>
        <v>2</v>
      </c>
      <c r="G19" s="128">
        <f>IF(ISNUMBER(G18), VLOOKUP(G18-G$7, INSTRUCTIONS!$D$3:$E$14, 2),"")</f>
        <v>3</v>
      </c>
      <c r="H19" s="128">
        <f>IF(ISNUMBER(H18), VLOOKUP(H18-H$7, INSTRUCTIONS!$D$3:$E$14, 2),"")</f>
        <v>2</v>
      </c>
      <c r="I19" s="128">
        <f>IF(ISNUMBER(I18), VLOOKUP(I18-I$7, INSTRUCTIONS!$D$3:$E$14, 2),"")</f>
        <v>2</v>
      </c>
      <c r="J19" s="128">
        <f>IF(ISNUMBER(J18), VLOOKUP(J18-J$7, INSTRUCTIONS!$D$3:$E$14, 2),"")</f>
        <v>2</v>
      </c>
      <c r="K19" s="128">
        <f>IF(ISNUMBER(K18), VLOOKUP(K18-K$7, INSTRUCTIONS!$D$3:$E$14, 2),"")</f>
        <v>1</v>
      </c>
      <c r="L19" s="128">
        <f>IF(ISNUMBER(L18), VLOOKUP(L18-L$7, INSTRUCTIONS!$D$3:$E$14, 2),"")</f>
        <v>2</v>
      </c>
      <c r="M19" s="126">
        <f t="shared" ref="M19" si="22">SUM(D19:L19)</f>
        <v>17</v>
      </c>
      <c r="N19" s="128">
        <f>IF(ISNUMBER(N18), VLOOKUP(N18-N$7, INSTRUCTIONS!$D$3:$E$14, 2),"")</f>
        <v>1</v>
      </c>
      <c r="O19" s="128">
        <f>IF(ISNUMBER(O18), VLOOKUP(O18-O$7, INSTRUCTIONS!$D$3:$E$14, 2),"")</f>
        <v>0</v>
      </c>
      <c r="P19" s="128">
        <f>IF(ISNUMBER(P18), VLOOKUP(P18-P$7, INSTRUCTIONS!$D$3:$E$14, 2),"")</f>
        <v>2</v>
      </c>
      <c r="Q19" s="128">
        <f>IF(ISNUMBER(Q18), VLOOKUP(Q18-Q$7, INSTRUCTIONS!$D$3:$E$14, 2),"")</f>
        <v>0</v>
      </c>
      <c r="R19" s="128">
        <f>IF(ISNUMBER(R18), VLOOKUP(R18-R$7, INSTRUCTIONS!$D$3:$E$14, 2),"")</f>
        <v>1</v>
      </c>
      <c r="S19" s="128">
        <f>IF(ISNUMBER(S18), VLOOKUP(S18-S$7, INSTRUCTIONS!$D$3:$E$14, 2),"")</f>
        <v>1</v>
      </c>
      <c r="T19" s="128">
        <f>IF(ISNUMBER(T18), VLOOKUP(T18-T$7, INSTRUCTIONS!$D$3:$E$14, 2),"")</f>
        <v>3</v>
      </c>
      <c r="U19" s="128">
        <f>IF(ISNUMBER(U18), VLOOKUP(U18-U$7, INSTRUCTIONS!$D$3:$E$14, 2),"")</f>
        <v>0</v>
      </c>
      <c r="V19" s="128">
        <f>IF(ISNUMBER(V18), VLOOKUP(V18-V$7, INSTRUCTIONS!$D$3:$E$14, 2),"")</f>
        <v>3</v>
      </c>
      <c r="W19" s="126">
        <f t="shared" ref="W19" si="23">SUM(N19:V19)</f>
        <v>11</v>
      </c>
      <c r="X19" s="164"/>
      <c r="Y19" s="161"/>
      <c r="Z19" s="14"/>
      <c r="AA19" s="14"/>
      <c r="AB19" s="14"/>
    </row>
    <row r="20" spans="1:28" ht="15.75" x14ac:dyDescent="0.25">
      <c r="A20" s="79" t="str">
        <f>IF(ISBLANK('GROSS Scores &amp; Skins'!A79),"",'GROSS Scores &amp; Skins'!A79)</f>
        <v>Goldman, Howard</v>
      </c>
      <c r="B20" s="79" t="str">
        <f>IF(ISBLANK('GROSS Scores &amp; Skins'!B79),"",'GROSS Scores &amp; Skins'!B79)</f>
        <v>C</v>
      </c>
      <c r="C20" s="80">
        <f>IF(ISBLANK('GROSS Scores &amp; Skins'!D79),"",'GROSS Scores &amp; Skins'!D79)</f>
        <v>31</v>
      </c>
      <c r="D20" s="15" t="str">
        <f>IF(ISNUMBER('NET SKINS &amp; Class Results'!D79), 'NET SKINS &amp; Class Results'!D79,"")</f>
        <v/>
      </c>
      <c r="E20" s="15" t="str">
        <f>IF(ISNUMBER('NET SKINS &amp; Class Results'!E79), 'NET SKINS &amp; Class Results'!E79,"")</f>
        <v/>
      </c>
      <c r="F20" s="15" t="str">
        <f>IF(ISNUMBER('NET SKINS &amp; Class Results'!F79), 'NET SKINS &amp; Class Results'!F79,"")</f>
        <v/>
      </c>
      <c r="G20" s="15" t="str">
        <f>IF(ISNUMBER('NET SKINS &amp; Class Results'!G79), 'NET SKINS &amp; Class Results'!G79,"")</f>
        <v/>
      </c>
      <c r="H20" s="15" t="str">
        <f>IF(ISNUMBER('NET SKINS &amp; Class Results'!H79), 'NET SKINS &amp; Class Results'!H79,"")</f>
        <v/>
      </c>
      <c r="I20" s="15" t="str">
        <f>IF(ISNUMBER('NET SKINS &amp; Class Results'!I79), 'NET SKINS &amp; Class Results'!I79,"")</f>
        <v/>
      </c>
      <c r="J20" s="15" t="str">
        <f>IF(ISNUMBER('NET SKINS &amp; Class Results'!J79), 'NET SKINS &amp; Class Results'!J79,"")</f>
        <v/>
      </c>
      <c r="K20" s="15" t="str">
        <f>IF(ISNUMBER('NET SKINS &amp; Class Results'!K79), 'NET SKINS &amp; Class Results'!K79,"")</f>
        <v/>
      </c>
      <c r="L20" s="15" t="str">
        <f>IF(ISNUMBER('NET SKINS &amp; Class Results'!L79), 'NET SKINS &amp; Class Results'!L79,"")</f>
        <v/>
      </c>
      <c r="M20" s="125" t="str">
        <f t="shared" ref="M20" si="24">IF(SUM(D20:L20)&gt;0, SUM(D20:L20), "")</f>
        <v/>
      </c>
      <c r="N20" s="15" t="str">
        <f>IF(ISNUMBER('NET SKINS &amp; Class Results'!N79), 'NET SKINS &amp; Class Results'!N79,"")</f>
        <v/>
      </c>
      <c r="O20" s="15" t="str">
        <f>IF(ISNUMBER('NET SKINS &amp; Class Results'!O79), 'NET SKINS &amp; Class Results'!O79,"")</f>
        <v/>
      </c>
      <c r="P20" s="15" t="str">
        <f>IF(ISNUMBER('NET SKINS &amp; Class Results'!P79), 'NET SKINS &amp; Class Results'!P79,"")</f>
        <v/>
      </c>
      <c r="Q20" s="15" t="str">
        <f>IF(ISNUMBER('NET SKINS &amp; Class Results'!Q79), 'NET SKINS &amp; Class Results'!Q79,"")</f>
        <v/>
      </c>
      <c r="R20" s="15" t="str">
        <f>IF(ISNUMBER('NET SKINS &amp; Class Results'!R79), 'NET SKINS &amp; Class Results'!R79,"")</f>
        <v/>
      </c>
      <c r="S20" s="15" t="str">
        <f>IF(ISNUMBER('NET SKINS &amp; Class Results'!S79), 'NET SKINS &amp; Class Results'!S79,"")</f>
        <v/>
      </c>
      <c r="T20" s="15" t="str">
        <f>IF(ISNUMBER('NET SKINS &amp; Class Results'!T79), 'NET SKINS &amp; Class Results'!T79,"")</f>
        <v/>
      </c>
      <c r="U20" s="15" t="str">
        <f>IF(ISNUMBER('NET SKINS &amp; Class Results'!U79), 'NET SKINS &amp; Class Results'!U79,"")</f>
        <v/>
      </c>
      <c r="V20" s="15" t="str">
        <f>IF(ISNUMBER('NET SKINS &amp; Class Results'!V79), 'NET SKINS &amp; Class Results'!V79,"")</f>
        <v/>
      </c>
      <c r="W20" s="125" t="str">
        <f t="shared" ref="W20" si="25">IF(SUM(N20:V20)&gt;0, SUM(N20:V20), "")</f>
        <v/>
      </c>
      <c r="X20" s="164">
        <f t="shared" ref="X20" si="26">IF(ISNUMBER(M21),M21+W21, "")</f>
        <v>0</v>
      </c>
      <c r="Y20" s="161" t="str">
        <f>IF(ISNUMBER(W20),RANK(X20,$X$14:$X$72),"")</f>
        <v/>
      </c>
      <c r="Z20" s="14"/>
      <c r="AA20" s="14"/>
      <c r="AB20" s="14"/>
    </row>
    <row r="21" spans="1:28" ht="15.75" x14ac:dyDescent="0.25">
      <c r="A21" s="79"/>
      <c r="B21" s="79"/>
      <c r="C21" s="80"/>
      <c r="D21" s="128" t="str">
        <f>IF(ISNUMBER(D20), VLOOKUP(D20-D$7, INSTRUCTIONS!$D$3:$E$14, 2),"")</f>
        <v/>
      </c>
      <c r="E21" s="128" t="str">
        <f>IF(ISNUMBER(E20), VLOOKUP(E20-E$7, INSTRUCTIONS!$D$3:$E$14, 2),"")</f>
        <v/>
      </c>
      <c r="F21" s="128" t="str">
        <f>IF(ISNUMBER(F20), VLOOKUP(F20-F$7, INSTRUCTIONS!$D$3:$E$14, 2),"")</f>
        <v/>
      </c>
      <c r="G21" s="128" t="str">
        <f>IF(ISNUMBER(G20), VLOOKUP(G20-G$7, INSTRUCTIONS!$D$3:$E$14, 2),"")</f>
        <v/>
      </c>
      <c r="H21" s="128" t="str">
        <f>IF(ISNUMBER(H20), VLOOKUP(H20-H$7, INSTRUCTIONS!$D$3:$E$14, 2),"")</f>
        <v/>
      </c>
      <c r="I21" s="128" t="str">
        <f>IF(ISNUMBER(I20), VLOOKUP(I20-I$7, INSTRUCTIONS!$D$3:$E$14, 2),"")</f>
        <v/>
      </c>
      <c r="J21" s="128" t="str">
        <f>IF(ISNUMBER(J20), VLOOKUP(J20-J$7, INSTRUCTIONS!$D$3:$E$14, 2),"")</f>
        <v/>
      </c>
      <c r="K21" s="128" t="str">
        <f>IF(ISNUMBER(K20), VLOOKUP(K20-K$7, INSTRUCTIONS!$D$3:$E$14, 2),"")</f>
        <v/>
      </c>
      <c r="L21" s="128" t="str">
        <f>IF(ISNUMBER(L20), VLOOKUP(L20-L$7, INSTRUCTIONS!$D$3:$E$14, 2),"")</f>
        <v/>
      </c>
      <c r="M21" s="126">
        <f t="shared" ref="M21" si="27">SUM(D21:L21)</f>
        <v>0</v>
      </c>
      <c r="N21" s="128" t="str">
        <f>IF(ISNUMBER(N20), VLOOKUP(N20-N$7, INSTRUCTIONS!$D$3:$E$14, 2),"")</f>
        <v/>
      </c>
      <c r="O21" s="128" t="str">
        <f>IF(ISNUMBER(O20), VLOOKUP(O20-O$7, INSTRUCTIONS!$D$3:$E$14, 2),"")</f>
        <v/>
      </c>
      <c r="P21" s="128" t="str">
        <f>IF(ISNUMBER(P20), VLOOKUP(P20-P$7, INSTRUCTIONS!$D$3:$E$14, 2),"")</f>
        <v/>
      </c>
      <c r="Q21" s="128" t="str">
        <f>IF(ISNUMBER(Q20), VLOOKUP(Q20-Q$7, INSTRUCTIONS!$D$3:$E$14, 2),"")</f>
        <v/>
      </c>
      <c r="R21" s="128" t="str">
        <f>IF(ISNUMBER(R20), VLOOKUP(R20-R$7, INSTRUCTIONS!$D$3:$E$14, 2),"")</f>
        <v/>
      </c>
      <c r="S21" s="128" t="str">
        <f>IF(ISNUMBER(S20), VLOOKUP(S20-S$7, INSTRUCTIONS!$D$3:$E$14, 2),"")</f>
        <v/>
      </c>
      <c r="T21" s="128" t="str">
        <f>IF(ISNUMBER(T20), VLOOKUP(T20-T$7, INSTRUCTIONS!$D$3:$E$14, 2),"")</f>
        <v/>
      </c>
      <c r="U21" s="128" t="str">
        <f>IF(ISNUMBER(U20), VLOOKUP(U20-U$7, INSTRUCTIONS!$D$3:$E$14, 2),"")</f>
        <v/>
      </c>
      <c r="V21" s="128" t="str">
        <f>IF(ISNUMBER(V20), VLOOKUP(V20-V$7, INSTRUCTIONS!$D$3:$E$14, 2),"")</f>
        <v/>
      </c>
      <c r="W21" s="126">
        <f t="shared" ref="W21" si="28">SUM(N21:V21)</f>
        <v>0</v>
      </c>
      <c r="X21" s="164"/>
      <c r="Y21" s="161"/>
      <c r="Z21" s="14"/>
      <c r="AA21" s="14"/>
      <c r="AB21" s="14"/>
    </row>
    <row r="22" spans="1:28" ht="15.75" x14ac:dyDescent="0.25">
      <c r="A22" s="79" t="str">
        <f>IF(ISBLANK('GROSS Scores &amp; Skins'!A80),"",'GROSS Scores &amp; Skins'!A80)</f>
        <v>Hamilton, Russel</v>
      </c>
      <c r="B22" s="79" t="str">
        <f>IF(ISBLANK('GROSS Scores &amp; Skins'!B80),"",'GROSS Scores &amp; Skins'!B80)</f>
        <v>C</v>
      </c>
      <c r="C22" s="80">
        <f>IF(ISBLANK('GROSS Scores &amp; Skins'!D80),"",'GROSS Scores &amp; Skins'!D80)</f>
        <v>30</v>
      </c>
      <c r="D22" s="15" t="str">
        <f>IF(ISNUMBER('NET SKINS &amp; Class Results'!D80), 'NET SKINS &amp; Class Results'!D80,"")</f>
        <v/>
      </c>
      <c r="E22" s="15" t="str">
        <f>IF(ISNUMBER('NET SKINS &amp; Class Results'!E80), 'NET SKINS &amp; Class Results'!E80,"")</f>
        <v/>
      </c>
      <c r="F22" s="15" t="str">
        <f>IF(ISNUMBER('NET SKINS &amp; Class Results'!F80), 'NET SKINS &amp; Class Results'!F80,"")</f>
        <v/>
      </c>
      <c r="G22" s="15" t="str">
        <f>IF(ISNUMBER('NET SKINS &amp; Class Results'!G80), 'NET SKINS &amp; Class Results'!G80,"")</f>
        <v/>
      </c>
      <c r="H22" s="15" t="str">
        <f>IF(ISNUMBER('NET SKINS &amp; Class Results'!H80), 'NET SKINS &amp; Class Results'!H80,"")</f>
        <v/>
      </c>
      <c r="I22" s="15" t="str">
        <f>IF(ISNUMBER('NET SKINS &amp; Class Results'!I80), 'NET SKINS &amp; Class Results'!I80,"")</f>
        <v/>
      </c>
      <c r="J22" s="15" t="str">
        <f>IF(ISNUMBER('NET SKINS &amp; Class Results'!J80), 'NET SKINS &amp; Class Results'!J80,"")</f>
        <v/>
      </c>
      <c r="K22" s="15" t="str">
        <f>IF(ISNUMBER('NET SKINS &amp; Class Results'!K80), 'NET SKINS &amp; Class Results'!K80,"")</f>
        <v/>
      </c>
      <c r="L22" s="15" t="str">
        <f>IF(ISNUMBER('NET SKINS &amp; Class Results'!L80), 'NET SKINS &amp; Class Results'!L80,"")</f>
        <v/>
      </c>
      <c r="M22" s="125" t="str">
        <f t="shared" ref="M22" si="29">IF(SUM(D22:L22)&gt;0, SUM(D22:L22), "")</f>
        <v/>
      </c>
      <c r="N22" s="15" t="str">
        <f>IF(ISNUMBER('NET SKINS &amp; Class Results'!N80), 'NET SKINS &amp; Class Results'!N80,"")</f>
        <v/>
      </c>
      <c r="O22" s="15" t="str">
        <f>IF(ISNUMBER('NET SKINS &amp; Class Results'!O80), 'NET SKINS &amp; Class Results'!O80,"")</f>
        <v/>
      </c>
      <c r="P22" s="15" t="str">
        <f>IF(ISNUMBER('NET SKINS &amp; Class Results'!P80), 'NET SKINS &amp; Class Results'!P80,"")</f>
        <v/>
      </c>
      <c r="Q22" s="15" t="str">
        <f>IF(ISNUMBER('NET SKINS &amp; Class Results'!Q80), 'NET SKINS &amp; Class Results'!Q80,"")</f>
        <v/>
      </c>
      <c r="R22" s="15" t="str">
        <f>IF(ISNUMBER('NET SKINS &amp; Class Results'!R80), 'NET SKINS &amp; Class Results'!R80,"")</f>
        <v/>
      </c>
      <c r="S22" s="15" t="str">
        <f>IF(ISNUMBER('NET SKINS &amp; Class Results'!S80), 'NET SKINS &amp; Class Results'!S80,"")</f>
        <v/>
      </c>
      <c r="T22" s="15" t="str">
        <f>IF(ISNUMBER('NET SKINS &amp; Class Results'!T80), 'NET SKINS &amp; Class Results'!T80,"")</f>
        <v/>
      </c>
      <c r="U22" s="15" t="str">
        <f>IF(ISNUMBER('NET SKINS &amp; Class Results'!U80), 'NET SKINS &amp; Class Results'!U80,"")</f>
        <v/>
      </c>
      <c r="V22" s="15" t="str">
        <f>IF(ISNUMBER('NET SKINS &amp; Class Results'!V80), 'NET SKINS &amp; Class Results'!V80,"")</f>
        <v/>
      </c>
      <c r="W22" s="125" t="str">
        <f t="shared" ref="W22" si="30">IF(SUM(N22:V22)&gt;0, SUM(N22:V22), "")</f>
        <v/>
      </c>
      <c r="X22" s="164">
        <f t="shared" ref="X22" si="31">IF(ISNUMBER(M23),M23+W23, "")</f>
        <v>0</v>
      </c>
      <c r="Y22" s="161" t="str">
        <f>IF(ISNUMBER(W22),RANK(X22,$X$14:$X$72),"")</f>
        <v/>
      </c>
      <c r="Z22" s="14"/>
      <c r="AA22" s="14"/>
      <c r="AB22" s="14"/>
    </row>
    <row r="23" spans="1:28" ht="15.75" x14ac:dyDescent="0.25">
      <c r="A23" s="79"/>
      <c r="B23" s="79"/>
      <c r="C23" s="80"/>
      <c r="D23" s="128" t="str">
        <f>IF(ISNUMBER(D22), VLOOKUP(D22-D$7, INSTRUCTIONS!$D$3:$E$14, 2),"")</f>
        <v/>
      </c>
      <c r="E23" s="128" t="str">
        <f>IF(ISNUMBER(E22), VLOOKUP(E22-E$7, INSTRUCTIONS!$D$3:$E$14, 2),"")</f>
        <v/>
      </c>
      <c r="F23" s="128" t="str">
        <f>IF(ISNUMBER(F22), VLOOKUP(F22-F$7, INSTRUCTIONS!$D$3:$E$14, 2),"")</f>
        <v/>
      </c>
      <c r="G23" s="128" t="str">
        <f>IF(ISNUMBER(G22), VLOOKUP(G22-G$7, INSTRUCTIONS!$D$3:$E$14, 2),"")</f>
        <v/>
      </c>
      <c r="H23" s="128" t="str">
        <f>IF(ISNUMBER(H22), VLOOKUP(H22-H$7, INSTRUCTIONS!$D$3:$E$14, 2),"")</f>
        <v/>
      </c>
      <c r="I23" s="128" t="str">
        <f>IF(ISNUMBER(I22), VLOOKUP(I22-I$7, INSTRUCTIONS!$D$3:$E$14, 2),"")</f>
        <v/>
      </c>
      <c r="J23" s="128" t="str">
        <f>IF(ISNUMBER(J22), VLOOKUP(J22-J$7, INSTRUCTIONS!$D$3:$E$14, 2),"")</f>
        <v/>
      </c>
      <c r="K23" s="128" t="str">
        <f>IF(ISNUMBER(K22), VLOOKUP(K22-K$7, INSTRUCTIONS!$D$3:$E$14, 2),"")</f>
        <v/>
      </c>
      <c r="L23" s="128" t="str">
        <f>IF(ISNUMBER(L22), VLOOKUP(L22-L$7, INSTRUCTIONS!$D$3:$E$14, 2),"")</f>
        <v/>
      </c>
      <c r="M23" s="126">
        <f t="shared" ref="M23" si="32">SUM(D23:L23)</f>
        <v>0</v>
      </c>
      <c r="N23" s="128" t="str">
        <f>IF(ISNUMBER(N22), VLOOKUP(N22-N$7, INSTRUCTIONS!$D$3:$E$14, 2),"")</f>
        <v/>
      </c>
      <c r="O23" s="128" t="str">
        <f>IF(ISNUMBER(O22), VLOOKUP(O22-O$7, INSTRUCTIONS!$D$3:$E$14, 2),"")</f>
        <v/>
      </c>
      <c r="P23" s="128" t="str">
        <f>IF(ISNUMBER(P22), VLOOKUP(P22-P$7, INSTRUCTIONS!$D$3:$E$14, 2),"")</f>
        <v/>
      </c>
      <c r="Q23" s="128" t="str">
        <f>IF(ISNUMBER(Q22), VLOOKUP(Q22-Q$7, INSTRUCTIONS!$D$3:$E$14, 2),"")</f>
        <v/>
      </c>
      <c r="R23" s="128" t="str">
        <f>IF(ISNUMBER(R22), VLOOKUP(R22-R$7, INSTRUCTIONS!$D$3:$E$14, 2),"")</f>
        <v/>
      </c>
      <c r="S23" s="128" t="str">
        <f>IF(ISNUMBER(S22), VLOOKUP(S22-S$7, INSTRUCTIONS!$D$3:$E$14, 2),"")</f>
        <v/>
      </c>
      <c r="T23" s="128" t="str">
        <f>IF(ISNUMBER(T22), VLOOKUP(T22-T$7, INSTRUCTIONS!$D$3:$E$14, 2),"")</f>
        <v/>
      </c>
      <c r="U23" s="128" t="str">
        <f>IF(ISNUMBER(U22), VLOOKUP(U22-U$7, INSTRUCTIONS!$D$3:$E$14, 2),"")</f>
        <v/>
      </c>
      <c r="V23" s="128" t="str">
        <f>IF(ISNUMBER(V22), VLOOKUP(V22-V$7, INSTRUCTIONS!$D$3:$E$14, 2),"")</f>
        <v/>
      </c>
      <c r="W23" s="126">
        <f t="shared" ref="W23" si="33">SUM(N23:V23)</f>
        <v>0</v>
      </c>
      <c r="X23" s="164"/>
      <c r="Y23" s="161"/>
      <c r="Z23" s="14"/>
      <c r="AA23" s="14"/>
      <c r="AB23" s="14"/>
    </row>
    <row r="24" spans="1:28" ht="15.75" x14ac:dyDescent="0.25">
      <c r="A24" s="79" t="str">
        <f>IF(ISBLANK('GROSS Scores &amp; Skins'!A81),"",'GROSS Scores &amp; Skins'!A81)</f>
        <v>Hartley, Nick</v>
      </c>
      <c r="B24" s="79" t="str">
        <f>IF(ISBLANK('GROSS Scores &amp; Skins'!B81),"",'GROSS Scores &amp; Skins'!B81)</f>
        <v>C</v>
      </c>
      <c r="C24" s="80">
        <f>IF(ISBLANK('GROSS Scores &amp; Skins'!D81),"",'GROSS Scores &amp; Skins'!D81)</f>
        <v>25</v>
      </c>
      <c r="D24" s="15" t="str">
        <f>IF(ISNUMBER('NET SKINS &amp; Class Results'!D81), 'NET SKINS &amp; Class Results'!D81,"")</f>
        <v/>
      </c>
      <c r="E24" s="15" t="str">
        <f>IF(ISNUMBER('NET SKINS &amp; Class Results'!E81), 'NET SKINS &amp; Class Results'!E81,"")</f>
        <v/>
      </c>
      <c r="F24" s="15" t="str">
        <f>IF(ISNUMBER('NET SKINS &amp; Class Results'!F81), 'NET SKINS &amp; Class Results'!F81,"")</f>
        <v/>
      </c>
      <c r="G24" s="15" t="str">
        <f>IF(ISNUMBER('NET SKINS &amp; Class Results'!G81), 'NET SKINS &amp; Class Results'!G81,"")</f>
        <v/>
      </c>
      <c r="H24" s="15" t="str">
        <f>IF(ISNUMBER('NET SKINS &amp; Class Results'!H81), 'NET SKINS &amp; Class Results'!H81,"")</f>
        <v/>
      </c>
      <c r="I24" s="15" t="str">
        <f>IF(ISNUMBER('NET SKINS &amp; Class Results'!I81), 'NET SKINS &amp; Class Results'!I81,"")</f>
        <v/>
      </c>
      <c r="J24" s="15" t="str">
        <f>IF(ISNUMBER('NET SKINS &amp; Class Results'!J81), 'NET SKINS &amp; Class Results'!J81,"")</f>
        <v/>
      </c>
      <c r="K24" s="15" t="str">
        <f>IF(ISNUMBER('NET SKINS &amp; Class Results'!K81), 'NET SKINS &amp; Class Results'!K81,"")</f>
        <v/>
      </c>
      <c r="L24" s="15" t="str">
        <f>IF(ISNUMBER('NET SKINS &amp; Class Results'!L81), 'NET SKINS &amp; Class Results'!L81,"")</f>
        <v/>
      </c>
      <c r="M24" s="125" t="str">
        <f t="shared" ref="M24" si="34">IF(SUM(D24:L24)&gt;0, SUM(D24:L24), "")</f>
        <v/>
      </c>
      <c r="N24" s="15" t="str">
        <f>IF(ISNUMBER('NET SKINS &amp; Class Results'!N81), 'NET SKINS &amp; Class Results'!N81,"")</f>
        <v/>
      </c>
      <c r="O24" s="15" t="str">
        <f>IF(ISNUMBER('NET SKINS &amp; Class Results'!O81), 'NET SKINS &amp; Class Results'!O81,"")</f>
        <v/>
      </c>
      <c r="P24" s="15" t="str">
        <f>IF(ISNUMBER('NET SKINS &amp; Class Results'!P81), 'NET SKINS &amp; Class Results'!P81,"")</f>
        <v/>
      </c>
      <c r="Q24" s="15" t="str">
        <f>IF(ISNUMBER('NET SKINS &amp; Class Results'!Q81), 'NET SKINS &amp; Class Results'!Q81,"")</f>
        <v/>
      </c>
      <c r="R24" s="15" t="str">
        <f>IF(ISNUMBER('NET SKINS &amp; Class Results'!R81), 'NET SKINS &amp; Class Results'!R81,"")</f>
        <v/>
      </c>
      <c r="S24" s="15" t="str">
        <f>IF(ISNUMBER('NET SKINS &amp; Class Results'!S81), 'NET SKINS &amp; Class Results'!S81,"")</f>
        <v/>
      </c>
      <c r="T24" s="15" t="str">
        <f>IF(ISNUMBER('NET SKINS &amp; Class Results'!T81), 'NET SKINS &amp; Class Results'!T81,"")</f>
        <v/>
      </c>
      <c r="U24" s="15" t="str">
        <f>IF(ISNUMBER('NET SKINS &amp; Class Results'!U81), 'NET SKINS &amp; Class Results'!U81,"")</f>
        <v/>
      </c>
      <c r="V24" s="15" t="str">
        <f>IF(ISNUMBER('NET SKINS &amp; Class Results'!V81), 'NET SKINS &amp; Class Results'!V81,"")</f>
        <v/>
      </c>
      <c r="W24" s="125" t="str">
        <f t="shared" ref="W24" si="35">IF(SUM(N24:V24)&gt;0, SUM(N24:V24), "")</f>
        <v/>
      </c>
      <c r="X24" s="164">
        <f t="shared" ref="X24" si="36">IF(ISNUMBER(M25),M25+W25, "")</f>
        <v>0</v>
      </c>
      <c r="Y24" s="161" t="str">
        <f>IF(ISNUMBER(W24),RANK(X24,$X$14:$X$72),"")</f>
        <v/>
      </c>
      <c r="Z24" s="14"/>
      <c r="AA24" s="14"/>
      <c r="AB24" s="14"/>
    </row>
    <row r="25" spans="1:28" ht="15.75" x14ac:dyDescent="0.25">
      <c r="A25" s="79"/>
      <c r="B25" s="79"/>
      <c r="C25" s="80"/>
      <c r="D25" s="128" t="str">
        <f>IF(ISNUMBER(D24), VLOOKUP(D24-D$7, INSTRUCTIONS!$D$3:$E$14, 2),"")</f>
        <v/>
      </c>
      <c r="E25" s="128" t="str">
        <f>IF(ISNUMBER(E24), VLOOKUP(E24-E$7, INSTRUCTIONS!$D$3:$E$14, 2),"")</f>
        <v/>
      </c>
      <c r="F25" s="128" t="str">
        <f>IF(ISNUMBER(F24), VLOOKUP(F24-F$7, INSTRUCTIONS!$D$3:$E$14, 2),"")</f>
        <v/>
      </c>
      <c r="G25" s="128" t="str">
        <f>IF(ISNUMBER(G24), VLOOKUP(G24-G$7, INSTRUCTIONS!$D$3:$E$14, 2),"")</f>
        <v/>
      </c>
      <c r="H25" s="128" t="str">
        <f>IF(ISNUMBER(H24), VLOOKUP(H24-H$7, INSTRUCTIONS!$D$3:$E$14, 2),"")</f>
        <v/>
      </c>
      <c r="I25" s="128" t="str">
        <f>IF(ISNUMBER(I24), VLOOKUP(I24-I$7, INSTRUCTIONS!$D$3:$E$14, 2),"")</f>
        <v/>
      </c>
      <c r="J25" s="128" t="str">
        <f>IF(ISNUMBER(J24), VLOOKUP(J24-J$7, INSTRUCTIONS!$D$3:$E$14, 2),"")</f>
        <v/>
      </c>
      <c r="K25" s="128" t="str">
        <f>IF(ISNUMBER(K24), VLOOKUP(K24-K$7, INSTRUCTIONS!$D$3:$E$14, 2),"")</f>
        <v/>
      </c>
      <c r="L25" s="128" t="str">
        <f>IF(ISNUMBER(L24), VLOOKUP(L24-L$7, INSTRUCTIONS!$D$3:$E$14, 2),"")</f>
        <v/>
      </c>
      <c r="M25" s="126">
        <f t="shared" ref="M25" si="37">SUM(D25:L25)</f>
        <v>0</v>
      </c>
      <c r="N25" s="128" t="str">
        <f>IF(ISNUMBER(N24), VLOOKUP(N24-N$7, INSTRUCTIONS!$D$3:$E$14, 2),"")</f>
        <v/>
      </c>
      <c r="O25" s="128" t="str">
        <f>IF(ISNUMBER(O24), VLOOKUP(O24-O$7, INSTRUCTIONS!$D$3:$E$14, 2),"")</f>
        <v/>
      </c>
      <c r="P25" s="128" t="str">
        <f>IF(ISNUMBER(P24), VLOOKUP(P24-P$7, INSTRUCTIONS!$D$3:$E$14, 2),"")</f>
        <v/>
      </c>
      <c r="Q25" s="128" t="str">
        <f>IF(ISNUMBER(Q24), VLOOKUP(Q24-Q$7, INSTRUCTIONS!$D$3:$E$14, 2),"")</f>
        <v/>
      </c>
      <c r="R25" s="128" t="str">
        <f>IF(ISNUMBER(R24), VLOOKUP(R24-R$7, INSTRUCTIONS!$D$3:$E$14, 2),"")</f>
        <v/>
      </c>
      <c r="S25" s="128" t="str">
        <f>IF(ISNUMBER(S24), VLOOKUP(S24-S$7, INSTRUCTIONS!$D$3:$E$14, 2),"")</f>
        <v/>
      </c>
      <c r="T25" s="128" t="str">
        <f>IF(ISNUMBER(T24), VLOOKUP(T24-T$7, INSTRUCTIONS!$D$3:$E$14, 2),"")</f>
        <v/>
      </c>
      <c r="U25" s="128" t="str">
        <f>IF(ISNUMBER(U24), VLOOKUP(U24-U$7, INSTRUCTIONS!$D$3:$E$14, 2),"")</f>
        <v/>
      </c>
      <c r="V25" s="128" t="str">
        <f>IF(ISNUMBER(V24), VLOOKUP(V24-V$7, INSTRUCTIONS!$D$3:$E$14, 2),"")</f>
        <v/>
      </c>
      <c r="W25" s="126">
        <f t="shared" ref="W25" si="38">SUM(N25:V25)</f>
        <v>0</v>
      </c>
      <c r="X25" s="164"/>
      <c r="Y25" s="161"/>
      <c r="Z25" s="14"/>
      <c r="AA25" s="14"/>
      <c r="AB25" s="14"/>
    </row>
    <row r="26" spans="1:28" ht="15.75" x14ac:dyDescent="0.25">
      <c r="A26" s="79" t="str">
        <f>IF(ISBLANK('GROSS Scores &amp; Skins'!A82),"",'GROSS Scores &amp; Skins'!A82)</f>
        <v>Johns, Robert</v>
      </c>
      <c r="B26" s="79" t="str">
        <f>IF(ISBLANK('GROSS Scores &amp; Skins'!B82),"",'GROSS Scores &amp; Skins'!B82)</f>
        <v>C</v>
      </c>
      <c r="C26" s="80">
        <f>IF(ISBLANK('GROSS Scores &amp; Skins'!D82),"",'GROSS Scores &amp; Skins'!D82)</f>
        <v>24</v>
      </c>
      <c r="D26" s="15" t="str">
        <f>IF(ISNUMBER('NET SKINS &amp; Class Results'!D82), 'NET SKINS &amp; Class Results'!D82,"")</f>
        <v/>
      </c>
      <c r="E26" s="15" t="str">
        <f>IF(ISNUMBER('NET SKINS &amp; Class Results'!E82), 'NET SKINS &amp; Class Results'!E82,"")</f>
        <v/>
      </c>
      <c r="F26" s="15" t="str">
        <f>IF(ISNUMBER('NET SKINS &amp; Class Results'!F82), 'NET SKINS &amp; Class Results'!F82,"")</f>
        <v/>
      </c>
      <c r="G26" s="15" t="str">
        <f>IF(ISNUMBER('NET SKINS &amp; Class Results'!G82), 'NET SKINS &amp; Class Results'!G82,"")</f>
        <v/>
      </c>
      <c r="H26" s="15" t="str">
        <f>IF(ISNUMBER('NET SKINS &amp; Class Results'!H82), 'NET SKINS &amp; Class Results'!H82,"")</f>
        <v/>
      </c>
      <c r="I26" s="15" t="str">
        <f>IF(ISNUMBER('NET SKINS &amp; Class Results'!I82), 'NET SKINS &amp; Class Results'!I82,"")</f>
        <v/>
      </c>
      <c r="J26" s="15" t="str">
        <f>IF(ISNUMBER('NET SKINS &amp; Class Results'!J82), 'NET SKINS &amp; Class Results'!J82,"")</f>
        <v/>
      </c>
      <c r="K26" s="15" t="str">
        <f>IF(ISNUMBER('NET SKINS &amp; Class Results'!K82), 'NET SKINS &amp; Class Results'!K82,"")</f>
        <v/>
      </c>
      <c r="L26" s="15" t="str">
        <f>IF(ISNUMBER('NET SKINS &amp; Class Results'!L82), 'NET SKINS &amp; Class Results'!L82,"")</f>
        <v/>
      </c>
      <c r="M26" s="125" t="str">
        <f t="shared" ref="M26" si="39">IF(SUM(D26:L26)&gt;0, SUM(D26:L26), "")</f>
        <v/>
      </c>
      <c r="N26" s="15" t="str">
        <f>IF(ISNUMBER('NET SKINS &amp; Class Results'!N82), 'NET SKINS &amp; Class Results'!N82,"")</f>
        <v/>
      </c>
      <c r="O26" s="15" t="str">
        <f>IF(ISNUMBER('NET SKINS &amp; Class Results'!O82), 'NET SKINS &amp; Class Results'!O82,"")</f>
        <v/>
      </c>
      <c r="P26" s="15" t="str">
        <f>IF(ISNUMBER('NET SKINS &amp; Class Results'!P82), 'NET SKINS &amp; Class Results'!P82,"")</f>
        <v/>
      </c>
      <c r="Q26" s="15" t="str">
        <f>IF(ISNUMBER('NET SKINS &amp; Class Results'!Q82), 'NET SKINS &amp; Class Results'!Q82,"")</f>
        <v/>
      </c>
      <c r="R26" s="15" t="str">
        <f>IF(ISNUMBER('NET SKINS &amp; Class Results'!R82), 'NET SKINS &amp; Class Results'!R82,"")</f>
        <v/>
      </c>
      <c r="S26" s="15" t="str">
        <f>IF(ISNUMBER('NET SKINS &amp; Class Results'!S82), 'NET SKINS &amp; Class Results'!S82,"")</f>
        <v/>
      </c>
      <c r="T26" s="15" t="str">
        <f>IF(ISNUMBER('NET SKINS &amp; Class Results'!T82), 'NET SKINS &amp; Class Results'!T82,"")</f>
        <v/>
      </c>
      <c r="U26" s="15" t="str">
        <f>IF(ISNUMBER('NET SKINS &amp; Class Results'!U82), 'NET SKINS &amp; Class Results'!U82,"")</f>
        <v/>
      </c>
      <c r="V26" s="15" t="str">
        <f>IF(ISNUMBER('NET SKINS &amp; Class Results'!V82), 'NET SKINS &amp; Class Results'!V82,"")</f>
        <v/>
      </c>
      <c r="W26" s="125" t="str">
        <f t="shared" ref="W26" si="40">IF(SUM(N26:V26)&gt;0, SUM(N26:V26), "")</f>
        <v/>
      </c>
      <c r="X26" s="164">
        <f t="shared" ref="X26" si="41">IF(ISNUMBER(M27),M27+W27, "")</f>
        <v>0</v>
      </c>
      <c r="Y26" s="161" t="str">
        <f>IF(ISNUMBER(W26),RANK(X26,$X$14:$X$72),"")</f>
        <v/>
      </c>
      <c r="Z26" s="14"/>
      <c r="AA26" s="14"/>
      <c r="AB26" s="14"/>
    </row>
    <row r="27" spans="1:28" ht="15.75" x14ac:dyDescent="0.25">
      <c r="A27" s="79"/>
      <c r="B27" s="79"/>
      <c r="C27" s="80"/>
      <c r="D27" s="128" t="str">
        <f>IF(ISNUMBER(D26), VLOOKUP(D26-D$7, INSTRUCTIONS!$D$3:$E$14, 2),"")</f>
        <v/>
      </c>
      <c r="E27" s="128" t="str">
        <f>IF(ISNUMBER(E26), VLOOKUP(E26-E$7, INSTRUCTIONS!$D$3:$E$14, 2),"")</f>
        <v/>
      </c>
      <c r="F27" s="128" t="str">
        <f>IF(ISNUMBER(F26), VLOOKUP(F26-F$7, INSTRUCTIONS!$D$3:$E$14, 2),"")</f>
        <v/>
      </c>
      <c r="G27" s="128" t="str">
        <f>IF(ISNUMBER(G26), VLOOKUP(G26-G$7, INSTRUCTIONS!$D$3:$E$14, 2),"")</f>
        <v/>
      </c>
      <c r="H27" s="128" t="str">
        <f>IF(ISNUMBER(H26), VLOOKUP(H26-H$7, INSTRUCTIONS!$D$3:$E$14, 2),"")</f>
        <v/>
      </c>
      <c r="I27" s="128" t="str">
        <f>IF(ISNUMBER(I26), VLOOKUP(I26-I$7, INSTRUCTIONS!$D$3:$E$14, 2),"")</f>
        <v/>
      </c>
      <c r="J27" s="128" t="str">
        <f>IF(ISNUMBER(J26), VLOOKUP(J26-J$7, INSTRUCTIONS!$D$3:$E$14, 2),"")</f>
        <v/>
      </c>
      <c r="K27" s="128" t="str">
        <f>IF(ISNUMBER(K26), VLOOKUP(K26-K$7, INSTRUCTIONS!$D$3:$E$14, 2),"")</f>
        <v/>
      </c>
      <c r="L27" s="128" t="str">
        <f>IF(ISNUMBER(L26), VLOOKUP(L26-L$7, INSTRUCTIONS!$D$3:$E$14, 2),"")</f>
        <v/>
      </c>
      <c r="M27" s="126">
        <f t="shared" ref="M27" si="42">SUM(D27:L27)</f>
        <v>0</v>
      </c>
      <c r="N27" s="128" t="str">
        <f>IF(ISNUMBER(N26), VLOOKUP(N26-N$7, INSTRUCTIONS!$D$3:$E$14, 2),"")</f>
        <v/>
      </c>
      <c r="O27" s="128" t="str">
        <f>IF(ISNUMBER(O26), VLOOKUP(O26-O$7, INSTRUCTIONS!$D$3:$E$14, 2),"")</f>
        <v/>
      </c>
      <c r="P27" s="128" t="str">
        <f>IF(ISNUMBER(P26), VLOOKUP(P26-P$7, INSTRUCTIONS!$D$3:$E$14, 2),"")</f>
        <v/>
      </c>
      <c r="Q27" s="128" t="str">
        <f>IF(ISNUMBER(Q26), VLOOKUP(Q26-Q$7, INSTRUCTIONS!$D$3:$E$14, 2),"")</f>
        <v/>
      </c>
      <c r="R27" s="128" t="str">
        <f>IF(ISNUMBER(R26), VLOOKUP(R26-R$7, INSTRUCTIONS!$D$3:$E$14, 2),"")</f>
        <v/>
      </c>
      <c r="S27" s="128" t="str">
        <f>IF(ISNUMBER(S26), VLOOKUP(S26-S$7, INSTRUCTIONS!$D$3:$E$14, 2),"")</f>
        <v/>
      </c>
      <c r="T27" s="128" t="str">
        <f>IF(ISNUMBER(T26), VLOOKUP(T26-T$7, INSTRUCTIONS!$D$3:$E$14, 2),"")</f>
        <v/>
      </c>
      <c r="U27" s="128" t="str">
        <f>IF(ISNUMBER(U26), VLOOKUP(U26-U$7, INSTRUCTIONS!$D$3:$E$14, 2),"")</f>
        <v/>
      </c>
      <c r="V27" s="128" t="str">
        <f>IF(ISNUMBER(V26), VLOOKUP(V26-V$7, INSTRUCTIONS!$D$3:$E$14, 2),"")</f>
        <v/>
      </c>
      <c r="W27" s="126">
        <f t="shared" ref="W27" si="43">SUM(N27:V27)</f>
        <v>0</v>
      </c>
      <c r="X27" s="164"/>
      <c r="Y27" s="161"/>
      <c r="Z27" s="14"/>
      <c r="AA27" s="14"/>
      <c r="AB27" s="14"/>
    </row>
    <row r="28" spans="1:28" ht="15.75" x14ac:dyDescent="0.25">
      <c r="A28" s="79" t="str">
        <f>IF(ISBLANK('GROSS Scores &amp; Skins'!A83),"",'GROSS Scores &amp; Skins'!A83)</f>
        <v>Kieffer, Paul</v>
      </c>
      <c r="B28" s="79" t="str">
        <f>IF(ISBLANK('GROSS Scores &amp; Skins'!B83),"",'GROSS Scores &amp; Skins'!B83)</f>
        <v>C</v>
      </c>
      <c r="C28" s="80">
        <f>IF(ISBLANK('GROSS Scores &amp; Skins'!D83),"",'GROSS Scores &amp; Skins'!D83)</f>
        <v>20</v>
      </c>
      <c r="D28" s="15" t="str">
        <f>IF(ISNUMBER('NET SKINS &amp; Class Results'!D83), 'NET SKINS &amp; Class Results'!D83,"")</f>
        <v/>
      </c>
      <c r="E28" s="15" t="str">
        <f>IF(ISNUMBER('NET SKINS &amp; Class Results'!E83), 'NET SKINS &amp; Class Results'!E83,"")</f>
        <v/>
      </c>
      <c r="F28" s="15" t="str">
        <f>IF(ISNUMBER('NET SKINS &amp; Class Results'!F83), 'NET SKINS &amp; Class Results'!F83,"")</f>
        <v/>
      </c>
      <c r="G28" s="15" t="str">
        <f>IF(ISNUMBER('NET SKINS &amp; Class Results'!G83), 'NET SKINS &amp; Class Results'!G83,"")</f>
        <v/>
      </c>
      <c r="H28" s="15" t="str">
        <f>IF(ISNUMBER('NET SKINS &amp; Class Results'!H83), 'NET SKINS &amp; Class Results'!H83,"")</f>
        <v/>
      </c>
      <c r="I28" s="15" t="str">
        <f>IF(ISNUMBER('NET SKINS &amp; Class Results'!I83), 'NET SKINS &amp; Class Results'!I83,"")</f>
        <v/>
      </c>
      <c r="J28" s="15" t="str">
        <f>IF(ISNUMBER('NET SKINS &amp; Class Results'!J83), 'NET SKINS &amp; Class Results'!J83,"")</f>
        <v/>
      </c>
      <c r="K28" s="15" t="str">
        <f>IF(ISNUMBER('NET SKINS &amp; Class Results'!K83), 'NET SKINS &amp; Class Results'!K83,"")</f>
        <v/>
      </c>
      <c r="L28" s="15" t="str">
        <f>IF(ISNUMBER('NET SKINS &amp; Class Results'!L83), 'NET SKINS &amp; Class Results'!L83,"")</f>
        <v/>
      </c>
      <c r="M28" s="125" t="str">
        <f t="shared" ref="M28" si="44">IF(SUM(D28:L28)&gt;0, SUM(D28:L28), "")</f>
        <v/>
      </c>
      <c r="N28" s="15" t="str">
        <f>IF(ISNUMBER('NET SKINS &amp; Class Results'!N83), 'NET SKINS &amp; Class Results'!N83,"")</f>
        <v/>
      </c>
      <c r="O28" s="15" t="str">
        <f>IF(ISNUMBER('NET SKINS &amp; Class Results'!O83), 'NET SKINS &amp; Class Results'!O83,"")</f>
        <v/>
      </c>
      <c r="P28" s="15" t="str">
        <f>IF(ISNUMBER('NET SKINS &amp; Class Results'!P83), 'NET SKINS &amp; Class Results'!P83,"")</f>
        <v/>
      </c>
      <c r="Q28" s="15" t="str">
        <f>IF(ISNUMBER('NET SKINS &amp; Class Results'!Q83), 'NET SKINS &amp; Class Results'!Q83,"")</f>
        <v/>
      </c>
      <c r="R28" s="15" t="str">
        <f>IF(ISNUMBER('NET SKINS &amp; Class Results'!R83), 'NET SKINS &amp; Class Results'!R83,"")</f>
        <v/>
      </c>
      <c r="S28" s="15" t="str">
        <f>IF(ISNUMBER('NET SKINS &amp; Class Results'!S83), 'NET SKINS &amp; Class Results'!S83,"")</f>
        <v/>
      </c>
      <c r="T28" s="15" t="str">
        <f>IF(ISNUMBER('NET SKINS &amp; Class Results'!T83), 'NET SKINS &amp; Class Results'!T83,"")</f>
        <v/>
      </c>
      <c r="U28" s="15" t="str">
        <f>IF(ISNUMBER('NET SKINS &amp; Class Results'!U83), 'NET SKINS &amp; Class Results'!U83,"")</f>
        <v/>
      </c>
      <c r="V28" s="15" t="str">
        <f>IF(ISNUMBER('NET SKINS &amp; Class Results'!V83), 'NET SKINS &amp; Class Results'!V83,"")</f>
        <v/>
      </c>
      <c r="W28" s="125" t="str">
        <f t="shared" ref="W28" si="45">IF(SUM(N28:V28)&gt;0, SUM(N28:V28), "")</f>
        <v/>
      </c>
      <c r="X28" s="164">
        <f t="shared" ref="X28" si="46">IF(ISNUMBER(M29),M29+W29, "")</f>
        <v>0</v>
      </c>
      <c r="Y28" s="161" t="str">
        <f>IF(ISNUMBER(W28),RANK(X28,$X$14:$X$72),"")</f>
        <v/>
      </c>
      <c r="Z28" s="14"/>
      <c r="AA28" s="14"/>
      <c r="AB28" s="14"/>
    </row>
    <row r="29" spans="1:28" ht="15.75" x14ac:dyDescent="0.25">
      <c r="A29" s="79"/>
      <c r="B29" s="79"/>
      <c r="C29" s="80"/>
      <c r="D29" s="128" t="str">
        <f>IF(ISNUMBER(D28), VLOOKUP(D28-D$7, INSTRUCTIONS!$D$3:$E$14, 2),"")</f>
        <v/>
      </c>
      <c r="E29" s="128" t="str">
        <f>IF(ISNUMBER(E28), VLOOKUP(E28-E$7, INSTRUCTIONS!$D$3:$E$14, 2),"")</f>
        <v/>
      </c>
      <c r="F29" s="128" t="str">
        <f>IF(ISNUMBER(F28), VLOOKUP(F28-F$7, INSTRUCTIONS!$D$3:$E$14, 2),"")</f>
        <v/>
      </c>
      <c r="G29" s="128" t="str">
        <f>IF(ISNUMBER(G28), VLOOKUP(G28-G$7, INSTRUCTIONS!$D$3:$E$14, 2),"")</f>
        <v/>
      </c>
      <c r="H29" s="128" t="str">
        <f>IF(ISNUMBER(H28), VLOOKUP(H28-H$7, INSTRUCTIONS!$D$3:$E$14, 2),"")</f>
        <v/>
      </c>
      <c r="I29" s="128" t="str">
        <f>IF(ISNUMBER(I28), VLOOKUP(I28-I$7, INSTRUCTIONS!$D$3:$E$14, 2),"")</f>
        <v/>
      </c>
      <c r="J29" s="128" t="str">
        <f>IF(ISNUMBER(J28), VLOOKUP(J28-J$7, INSTRUCTIONS!$D$3:$E$14, 2),"")</f>
        <v/>
      </c>
      <c r="K29" s="128" t="str">
        <f>IF(ISNUMBER(K28), VLOOKUP(K28-K$7, INSTRUCTIONS!$D$3:$E$14, 2),"")</f>
        <v/>
      </c>
      <c r="L29" s="128" t="str">
        <f>IF(ISNUMBER(L28), VLOOKUP(L28-L$7, INSTRUCTIONS!$D$3:$E$14, 2),"")</f>
        <v/>
      </c>
      <c r="M29" s="126">
        <f t="shared" ref="M29" si="47">SUM(D29:L29)</f>
        <v>0</v>
      </c>
      <c r="N29" s="128" t="str">
        <f>IF(ISNUMBER(N28), VLOOKUP(N28-N$7, INSTRUCTIONS!$D$3:$E$14, 2),"")</f>
        <v/>
      </c>
      <c r="O29" s="128" t="str">
        <f>IF(ISNUMBER(O28), VLOOKUP(O28-O$7, INSTRUCTIONS!$D$3:$E$14, 2),"")</f>
        <v/>
      </c>
      <c r="P29" s="128" t="str">
        <f>IF(ISNUMBER(P28), VLOOKUP(P28-P$7, INSTRUCTIONS!$D$3:$E$14, 2),"")</f>
        <v/>
      </c>
      <c r="Q29" s="128" t="str">
        <f>IF(ISNUMBER(Q28), VLOOKUP(Q28-Q$7, INSTRUCTIONS!$D$3:$E$14, 2),"")</f>
        <v/>
      </c>
      <c r="R29" s="128" t="str">
        <f>IF(ISNUMBER(R28), VLOOKUP(R28-R$7, INSTRUCTIONS!$D$3:$E$14, 2),"")</f>
        <v/>
      </c>
      <c r="S29" s="128" t="str">
        <f>IF(ISNUMBER(S28), VLOOKUP(S28-S$7, INSTRUCTIONS!$D$3:$E$14, 2),"")</f>
        <v/>
      </c>
      <c r="T29" s="128" t="str">
        <f>IF(ISNUMBER(T28), VLOOKUP(T28-T$7, INSTRUCTIONS!$D$3:$E$14, 2),"")</f>
        <v/>
      </c>
      <c r="U29" s="128" t="str">
        <f>IF(ISNUMBER(U28), VLOOKUP(U28-U$7, INSTRUCTIONS!$D$3:$E$14, 2),"")</f>
        <v/>
      </c>
      <c r="V29" s="128" t="str">
        <f>IF(ISNUMBER(V28), VLOOKUP(V28-V$7, INSTRUCTIONS!$D$3:$E$14, 2),"")</f>
        <v/>
      </c>
      <c r="W29" s="126">
        <f t="shared" ref="W29" si="48">SUM(N29:V29)</f>
        <v>0</v>
      </c>
      <c r="X29" s="164"/>
      <c r="Y29" s="161"/>
      <c r="Z29" s="14"/>
      <c r="AA29" s="14"/>
      <c r="AB29" s="14"/>
    </row>
    <row r="30" spans="1:28" ht="15.75" x14ac:dyDescent="0.25">
      <c r="A30" s="79" t="str">
        <f>IF(ISBLANK('GROSS Scores &amp; Skins'!A84),"",'GROSS Scores &amp; Skins'!A84)</f>
        <v>Kvamme, Mack</v>
      </c>
      <c r="B30" s="79" t="str">
        <f>IF(ISBLANK('GROSS Scores &amp; Skins'!B84),"",'GROSS Scores &amp; Skins'!B84)</f>
        <v>C</v>
      </c>
      <c r="C30" s="80">
        <f>IF(ISBLANK('GROSS Scores &amp; Skins'!D84),"",'GROSS Scores &amp; Skins'!D84)</f>
        <v>27</v>
      </c>
      <c r="D30" s="15" t="str">
        <f>IF(ISNUMBER('NET SKINS &amp; Class Results'!D84), 'NET SKINS &amp; Class Results'!D84,"")</f>
        <v/>
      </c>
      <c r="E30" s="15" t="str">
        <f>IF(ISNUMBER('NET SKINS &amp; Class Results'!E84), 'NET SKINS &amp; Class Results'!E84,"")</f>
        <v/>
      </c>
      <c r="F30" s="15" t="str">
        <f>IF(ISNUMBER('NET SKINS &amp; Class Results'!F84), 'NET SKINS &amp; Class Results'!F84,"")</f>
        <v/>
      </c>
      <c r="G30" s="15" t="str">
        <f>IF(ISNUMBER('NET SKINS &amp; Class Results'!G84), 'NET SKINS &amp; Class Results'!G84,"")</f>
        <v/>
      </c>
      <c r="H30" s="15" t="str">
        <f>IF(ISNUMBER('NET SKINS &amp; Class Results'!H84), 'NET SKINS &amp; Class Results'!H84,"")</f>
        <v/>
      </c>
      <c r="I30" s="15" t="str">
        <f>IF(ISNUMBER('NET SKINS &amp; Class Results'!I84), 'NET SKINS &amp; Class Results'!I84,"")</f>
        <v/>
      </c>
      <c r="J30" s="15" t="str">
        <f>IF(ISNUMBER('NET SKINS &amp; Class Results'!J84), 'NET SKINS &amp; Class Results'!J84,"")</f>
        <v/>
      </c>
      <c r="K30" s="15" t="str">
        <f>IF(ISNUMBER('NET SKINS &amp; Class Results'!K84), 'NET SKINS &amp; Class Results'!K84,"")</f>
        <v/>
      </c>
      <c r="L30" s="15" t="str">
        <f>IF(ISNUMBER('NET SKINS &amp; Class Results'!L84), 'NET SKINS &amp; Class Results'!L84,"")</f>
        <v/>
      </c>
      <c r="M30" s="125" t="str">
        <f t="shared" ref="M30" si="49">IF(SUM(D30:L30)&gt;0, SUM(D30:L30), "")</f>
        <v/>
      </c>
      <c r="N30" s="15" t="str">
        <f>IF(ISNUMBER('NET SKINS &amp; Class Results'!N84), 'NET SKINS &amp; Class Results'!N84,"")</f>
        <v/>
      </c>
      <c r="O30" s="15" t="str">
        <f>IF(ISNUMBER('NET SKINS &amp; Class Results'!O84), 'NET SKINS &amp; Class Results'!O84,"")</f>
        <v/>
      </c>
      <c r="P30" s="15" t="str">
        <f>IF(ISNUMBER('NET SKINS &amp; Class Results'!P84), 'NET SKINS &amp; Class Results'!P84,"")</f>
        <v/>
      </c>
      <c r="Q30" s="15" t="str">
        <f>IF(ISNUMBER('NET SKINS &amp; Class Results'!Q84), 'NET SKINS &amp; Class Results'!Q84,"")</f>
        <v/>
      </c>
      <c r="R30" s="15" t="str">
        <f>IF(ISNUMBER('NET SKINS &amp; Class Results'!R84), 'NET SKINS &amp; Class Results'!R84,"")</f>
        <v/>
      </c>
      <c r="S30" s="15" t="str">
        <f>IF(ISNUMBER('NET SKINS &amp; Class Results'!S84), 'NET SKINS &amp; Class Results'!S84,"")</f>
        <v/>
      </c>
      <c r="T30" s="15" t="str">
        <f>IF(ISNUMBER('NET SKINS &amp; Class Results'!T84), 'NET SKINS &amp; Class Results'!T84,"")</f>
        <v/>
      </c>
      <c r="U30" s="15" t="str">
        <f>IF(ISNUMBER('NET SKINS &amp; Class Results'!U84), 'NET SKINS &amp; Class Results'!U84,"")</f>
        <v/>
      </c>
      <c r="V30" s="15" t="str">
        <f>IF(ISNUMBER('NET SKINS &amp; Class Results'!V84), 'NET SKINS &amp; Class Results'!V84,"")</f>
        <v/>
      </c>
      <c r="W30" s="125" t="str">
        <f t="shared" ref="W30" si="50">IF(SUM(N30:V30)&gt;0, SUM(N30:V30), "")</f>
        <v/>
      </c>
      <c r="X30" s="164">
        <f t="shared" ref="X30" si="51">IF(ISNUMBER(M31),M31+W31, "")</f>
        <v>0</v>
      </c>
      <c r="Y30" s="161" t="str">
        <f>IF(ISNUMBER(W30),RANK(X30,$X$14:$X$72),"")</f>
        <v/>
      </c>
      <c r="Z30" s="14"/>
      <c r="AA30" s="14"/>
      <c r="AB30" s="14"/>
    </row>
    <row r="31" spans="1:28" ht="15.75" x14ac:dyDescent="0.25">
      <c r="A31" s="79"/>
      <c r="B31" s="79"/>
      <c r="C31" s="80"/>
      <c r="D31" s="128" t="str">
        <f>IF(ISNUMBER(D30), VLOOKUP(D30-D$7, INSTRUCTIONS!$D$3:$E$14, 2),"")</f>
        <v/>
      </c>
      <c r="E31" s="128" t="str">
        <f>IF(ISNUMBER(E30), VLOOKUP(E30-E$7, INSTRUCTIONS!$D$3:$E$14, 2),"")</f>
        <v/>
      </c>
      <c r="F31" s="128" t="str">
        <f>IF(ISNUMBER(F30), VLOOKUP(F30-F$7, INSTRUCTIONS!$D$3:$E$14, 2),"")</f>
        <v/>
      </c>
      <c r="G31" s="128" t="str">
        <f>IF(ISNUMBER(G30), VLOOKUP(G30-G$7, INSTRUCTIONS!$D$3:$E$14, 2),"")</f>
        <v/>
      </c>
      <c r="H31" s="128" t="str">
        <f>IF(ISNUMBER(H30), VLOOKUP(H30-H$7, INSTRUCTIONS!$D$3:$E$14, 2),"")</f>
        <v/>
      </c>
      <c r="I31" s="128" t="str">
        <f>IF(ISNUMBER(I30), VLOOKUP(I30-I$7, INSTRUCTIONS!$D$3:$E$14, 2),"")</f>
        <v/>
      </c>
      <c r="J31" s="128" t="str">
        <f>IF(ISNUMBER(J30), VLOOKUP(J30-J$7, INSTRUCTIONS!$D$3:$E$14, 2),"")</f>
        <v/>
      </c>
      <c r="K31" s="128" t="str">
        <f>IF(ISNUMBER(K30), VLOOKUP(K30-K$7, INSTRUCTIONS!$D$3:$E$14, 2),"")</f>
        <v/>
      </c>
      <c r="L31" s="128" t="str">
        <f>IF(ISNUMBER(L30), VLOOKUP(L30-L$7, INSTRUCTIONS!$D$3:$E$14, 2),"")</f>
        <v/>
      </c>
      <c r="M31" s="126">
        <f t="shared" ref="M31" si="52">SUM(D31:L31)</f>
        <v>0</v>
      </c>
      <c r="N31" s="128" t="str">
        <f>IF(ISNUMBER(N30), VLOOKUP(N30-N$7, INSTRUCTIONS!$D$3:$E$14, 2),"")</f>
        <v/>
      </c>
      <c r="O31" s="128" t="str">
        <f>IF(ISNUMBER(O30), VLOOKUP(O30-O$7, INSTRUCTIONS!$D$3:$E$14, 2),"")</f>
        <v/>
      </c>
      <c r="P31" s="128" t="str">
        <f>IF(ISNUMBER(P30), VLOOKUP(P30-P$7, INSTRUCTIONS!$D$3:$E$14, 2),"")</f>
        <v/>
      </c>
      <c r="Q31" s="128" t="str">
        <f>IF(ISNUMBER(Q30), VLOOKUP(Q30-Q$7, INSTRUCTIONS!$D$3:$E$14, 2),"")</f>
        <v/>
      </c>
      <c r="R31" s="128" t="str">
        <f>IF(ISNUMBER(R30), VLOOKUP(R30-R$7, INSTRUCTIONS!$D$3:$E$14, 2),"")</f>
        <v/>
      </c>
      <c r="S31" s="128" t="str">
        <f>IF(ISNUMBER(S30), VLOOKUP(S30-S$7, INSTRUCTIONS!$D$3:$E$14, 2),"")</f>
        <v/>
      </c>
      <c r="T31" s="128" t="str">
        <f>IF(ISNUMBER(T30), VLOOKUP(T30-T$7, INSTRUCTIONS!$D$3:$E$14, 2),"")</f>
        <v/>
      </c>
      <c r="U31" s="128" t="str">
        <f>IF(ISNUMBER(U30), VLOOKUP(U30-U$7, INSTRUCTIONS!$D$3:$E$14, 2),"")</f>
        <v/>
      </c>
      <c r="V31" s="128" t="str">
        <f>IF(ISNUMBER(V30), VLOOKUP(V30-V$7, INSTRUCTIONS!$D$3:$E$14, 2),"")</f>
        <v/>
      </c>
      <c r="W31" s="126">
        <f t="shared" ref="W31" si="53">SUM(N31:V31)</f>
        <v>0</v>
      </c>
      <c r="X31" s="164"/>
      <c r="Y31" s="161"/>
      <c r="Z31" s="14"/>
      <c r="AA31" s="14"/>
      <c r="AB31" s="14"/>
    </row>
    <row r="32" spans="1:28" ht="15.75" x14ac:dyDescent="0.25">
      <c r="A32" s="79" t="str">
        <f>IF(ISBLANK('GROSS Scores &amp; Skins'!A85),"",'GROSS Scores &amp; Skins'!A85)</f>
        <v>Lynch, Jerry</v>
      </c>
      <c r="B32" s="79" t="str">
        <f>IF(ISBLANK('GROSS Scores &amp; Skins'!B85),"",'GROSS Scores &amp; Skins'!B85)</f>
        <v>C</v>
      </c>
      <c r="C32" s="80">
        <f>IF(ISBLANK('GROSS Scores &amp; Skins'!D85),"",'GROSS Scores &amp; Skins'!D85)</f>
        <v>16</v>
      </c>
      <c r="D32" s="15">
        <f>IF(ISNUMBER('NET SKINS &amp; Class Results'!D85), 'NET SKINS &amp; Class Results'!D85,"")</f>
        <v>3</v>
      </c>
      <c r="E32" s="15">
        <f>IF(ISNUMBER('NET SKINS &amp; Class Results'!E85), 'NET SKINS &amp; Class Results'!E85,"")</f>
        <v>12</v>
      </c>
      <c r="F32" s="15">
        <f>IF(ISNUMBER('NET SKINS &amp; Class Results'!F85), 'NET SKINS &amp; Class Results'!F85,"")</f>
        <v>4</v>
      </c>
      <c r="G32" s="15">
        <f>IF(ISNUMBER('NET SKINS &amp; Class Results'!G85), 'NET SKINS &amp; Class Results'!G85,"")</f>
        <v>2</v>
      </c>
      <c r="H32" s="15">
        <f>IF(ISNUMBER('NET SKINS &amp; Class Results'!H85), 'NET SKINS &amp; Class Results'!H85,"")</f>
        <v>5</v>
      </c>
      <c r="I32" s="15">
        <f>IF(ISNUMBER('NET SKINS &amp; Class Results'!I85), 'NET SKINS &amp; Class Results'!I85,"")</f>
        <v>5</v>
      </c>
      <c r="J32" s="15">
        <f>IF(ISNUMBER('NET SKINS &amp; Class Results'!J85), 'NET SKINS &amp; Class Results'!J85,"")</f>
        <v>4</v>
      </c>
      <c r="K32" s="15">
        <f>IF(ISNUMBER('NET SKINS &amp; Class Results'!K85), 'NET SKINS &amp; Class Results'!K85,"")</f>
        <v>3</v>
      </c>
      <c r="L32" s="15">
        <f>IF(ISNUMBER('NET SKINS &amp; Class Results'!L85), 'NET SKINS &amp; Class Results'!L85,"")</f>
        <v>3</v>
      </c>
      <c r="M32" s="125">
        <f t="shared" ref="M32" si="54">IF(SUM(D32:L32)&gt;0, SUM(D32:L32), "")</f>
        <v>41</v>
      </c>
      <c r="N32" s="15">
        <f>IF(ISNUMBER('NET SKINS &amp; Class Results'!N85), 'NET SKINS &amp; Class Results'!N85,"")</f>
        <v>4</v>
      </c>
      <c r="O32" s="15">
        <f>IF(ISNUMBER('NET SKINS &amp; Class Results'!O85), 'NET SKINS &amp; Class Results'!O85,"")</f>
        <v>5</v>
      </c>
      <c r="P32" s="15">
        <f>IF(ISNUMBER('NET SKINS &amp; Class Results'!P85), 'NET SKINS &amp; Class Results'!P85,"")</f>
        <v>2</v>
      </c>
      <c r="Q32" s="15">
        <f>IF(ISNUMBER('NET SKINS &amp; Class Results'!Q85), 'NET SKINS &amp; Class Results'!Q85,"")</f>
        <v>6</v>
      </c>
      <c r="R32" s="15">
        <f>IF(ISNUMBER('NET SKINS &amp; Class Results'!R85), 'NET SKINS &amp; Class Results'!R85,"")</f>
        <v>4</v>
      </c>
      <c r="S32" s="15">
        <f>IF(ISNUMBER('NET SKINS &amp; Class Results'!S85), 'NET SKINS &amp; Class Results'!S85,"")</f>
        <v>6</v>
      </c>
      <c r="T32" s="15">
        <f>IF(ISNUMBER('NET SKINS &amp; Class Results'!T85), 'NET SKINS &amp; Class Results'!T85,"")</f>
        <v>5</v>
      </c>
      <c r="U32" s="15">
        <f>IF(ISNUMBER('NET SKINS &amp; Class Results'!U85), 'NET SKINS &amp; Class Results'!U85,"")</f>
        <v>3</v>
      </c>
      <c r="V32" s="15">
        <f>IF(ISNUMBER('NET SKINS &amp; Class Results'!V85), 'NET SKINS &amp; Class Results'!V85,"")</f>
        <v>6</v>
      </c>
      <c r="W32" s="125">
        <f t="shared" ref="W32" si="55">IF(SUM(N32:V32)&gt;0, SUM(N32:V32), "")</f>
        <v>41</v>
      </c>
      <c r="X32" s="164">
        <f t="shared" ref="X32" si="56">IF(ISNUMBER(M33),M33+W33, "")</f>
        <v>31</v>
      </c>
      <c r="Y32" s="161">
        <f>IF(ISNUMBER(W32),RANK(X32,$X$14:$X$72),"")</f>
        <v>6</v>
      </c>
      <c r="Z32" s="14"/>
      <c r="AA32" s="14"/>
      <c r="AB32" s="14"/>
    </row>
    <row r="33" spans="1:28" ht="15.75" x14ac:dyDescent="0.25">
      <c r="A33" s="79"/>
      <c r="B33" s="79"/>
      <c r="C33" s="80"/>
      <c r="D33" s="128">
        <f>IF(ISNUMBER(D32), VLOOKUP(D32-D$7, INSTRUCTIONS!$D$3:$E$14, 2),"")</f>
        <v>3</v>
      </c>
      <c r="E33" s="128">
        <f>IF(ISNUMBER(E32), VLOOKUP(E32-E$7, INSTRUCTIONS!$D$3:$E$14, 2),"")</f>
        <v>0</v>
      </c>
      <c r="F33" s="128">
        <f>IF(ISNUMBER(F32), VLOOKUP(F32-F$7, INSTRUCTIONS!$D$3:$E$14, 2),"")</f>
        <v>2</v>
      </c>
      <c r="G33" s="128">
        <f>IF(ISNUMBER(G32), VLOOKUP(G32-G$7, INSTRUCTIONS!$D$3:$E$14, 2),"")</f>
        <v>3</v>
      </c>
      <c r="H33" s="128">
        <f>IF(ISNUMBER(H32), VLOOKUP(H32-H$7, INSTRUCTIONS!$D$3:$E$14, 2),"")</f>
        <v>1</v>
      </c>
      <c r="I33" s="128">
        <f>IF(ISNUMBER(I32), VLOOKUP(I32-I$7, INSTRUCTIONS!$D$3:$E$14, 2),"")</f>
        <v>2</v>
      </c>
      <c r="J33" s="128">
        <f>IF(ISNUMBER(J32), VLOOKUP(J32-J$7, INSTRUCTIONS!$D$3:$E$14, 2),"")</f>
        <v>2</v>
      </c>
      <c r="K33" s="128">
        <f>IF(ISNUMBER(K32), VLOOKUP(K32-K$7, INSTRUCTIONS!$D$3:$E$14, 2),"")</f>
        <v>2</v>
      </c>
      <c r="L33" s="128">
        <f>IF(ISNUMBER(L32), VLOOKUP(L32-L$7, INSTRUCTIONS!$D$3:$E$14, 2),"")</f>
        <v>3</v>
      </c>
      <c r="M33" s="126">
        <f t="shared" ref="M33" si="57">SUM(D33:L33)</f>
        <v>18</v>
      </c>
      <c r="N33" s="128">
        <f>IF(ISNUMBER(N32), VLOOKUP(N32-N$7, INSTRUCTIONS!$D$3:$E$14, 2),"")</f>
        <v>2</v>
      </c>
      <c r="O33" s="128">
        <f>IF(ISNUMBER(O32), VLOOKUP(O32-O$7, INSTRUCTIONS!$D$3:$E$14, 2),"")</f>
        <v>1</v>
      </c>
      <c r="P33" s="128">
        <f>IF(ISNUMBER(P32), VLOOKUP(P32-P$7, INSTRUCTIONS!$D$3:$E$14, 2),"")</f>
        <v>3</v>
      </c>
      <c r="Q33" s="128">
        <f>IF(ISNUMBER(Q32), VLOOKUP(Q32-Q$7, INSTRUCTIONS!$D$3:$E$14, 2),"")</f>
        <v>1</v>
      </c>
      <c r="R33" s="128">
        <f>IF(ISNUMBER(R32), VLOOKUP(R32-R$7, INSTRUCTIONS!$D$3:$E$14, 2),"")</f>
        <v>2</v>
      </c>
      <c r="S33" s="128">
        <f>IF(ISNUMBER(S32), VLOOKUP(S32-S$7, INSTRUCTIONS!$D$3:$E$14, 2),"")</f>
        <v>0</v>
      </c>
      <c r="T33" s="128">
        <f>IF(ISNUMBER(T32), VLOOKUP(T32-T$7, INSTRUCTIONS!$D$3:$E$14, 2),"")</f>
        <v>2</v>
      </c>
      <c r="U33" s="128">
        <f>IF(ISNUMBER(U32), VLOOKUP(U32-U$7, INSTRUCTIONS!$D$3:$E$14, 2),"")</f>
        <v>2</v>
      </c>
      <c r="V33" s="128">
        <f>IF(ISNUMBER(V32), VLOOKUP(V32-V$7, INSTRUCTIONS!$D$3:$E$14, 2),"")</f>
        <v>0</v>
      </c>
      <c r="W33" s="126">
        <f t="shared" ref="W33" si="58">SUM(N33:V33)</f>
        <v>13</v>
      </c>
      <c r="X33" s="164"/>
      <c r="Y33" s="161"/>
      <c r="Z33" s="14"/>
      <c r="AA33" s="14"/>
      <c r="AB33" s="14"/>
    </row>
    <row r="34" spans="1:28" ht="15.75" x14ac:dyDescent="0.25">
      <c r="A34" s="79" t="str">
        <f>IF(ISBLANK('GROSS Scores &amp; Skins'!A86),"",'GROSS Scores &amp; Skins'!A86)</f>
        <v>Mattern, Michael</v>
      </c>
      <c r="B34" s="79" t="str">
        <f>IF(ISBLANK('GROSS Scores &amp; Skins'!B86),"",'GROSS Scores &amp; Skins'!B86)</f>
        <v>C</v>
      </c>
      <c r="C34" s="80">
        <f>IF(ISBLANK('GROSS Scores &amp; Skins'!D86),"",'GROSS Scores &amp; Skins'!D86)</f>
        <v>20</v>
      </c>
      <c r="D34" s="15" t="str">
        <f>IF(ISNUMBER('NET SKINS &amp; Class Results'!D86), 'NET SKINS &amp; Class Results'!D86,"")</f>
        <v/>
      </c>
      <c r="E34" s="15" t="str">
        <f>IF(ISNUMBER('NET SKINS &amp; Class Results'!E86), 'NET SKINS &amp; Class Results'!E86,"")</f>
        <v/>
      </c>
      <c r="F34" s="15" t="str">
        <f>IF(ISNUMBER('NET SKINS &amp; Class Results'!F86), 'NET SKINS &amp; Class Results'!F86,"")</f>
        <v/>
      </c>
      <c r="G34" s="15" t="str">
        <f>IF(ISNUMBER('NET SKINS &amp; Class Results'!G86), 'NET SKINS &amp; Class Results'!G86,"")</f>
        <v/>
      </c>
      <c r="H34" s="15" t="str">
        <f>IF(ISNUMBER('NET SKINS &amp; Class Results'!H86), 'NET SKINS &amp; Class Results'!H86,"")</f>
        <v/>
      </c>
      <c r="I34" s="15" t="str">
        <f>IF(ISNUMBER('NET SKINS &amp; Class Results'!I86), 'NET SKINS &amp; Class Results'!I86,"")</f>
        <v/>
      </c>
      <c r="J34" s="15" t="str">
        <f>IF(ISNUMBER('NET SKINS &amp; Class Results'!J86), 'NET SKINS &amp; Class Results'!J86,"")</f>
        <v/>
      </c>
      <c r="K34" s="15" t="str">
        <f>IF(ISNUMBER('NET SKINS &amp; Class Results'!K86), 'NET SKINS &amp; Class Results'!K86,"")</f>
        <v/>
      </c>
      <c r="L34" s="15" t="str">
        <f>IF(ISNUMBER('NET SKINS &amp; Class Results'!L86), 'NET SKINS &amp; Class Results'!L86,"")</f>
        <v/>
      </c>
      <c r="M34" s="125" t="str">
        <f t="shared" ref="M34" si="59">IF(SUM(D34:L34)&gt;0, SUM(D34:L34), "")</f>
        <v/>
      </c>
      <c r="N34" s="15" t="str">
        <f>IF(ISNUMBER('NET SKINS &amp; Class Results'!N86), 'NET SKINS &amp; Class Results'!N86,"")</f>
        <v/>
      </c>
      <c r="O34" s="15" t="str">
        <f>IF(ISNUMBER('NET SKINS &amp; Class Results'!O86), 'NET SKINS &amp; Class Results'!O86,"")</f>
        <v/>
      </c>
      <c r="P34" s="15" t="str">
        <f>IF(ISNUMBER('NET SKINS &amp; Class Results'!P86), 'NET SKINS &amp; Class Results'!P86,"")</f>
        <v/>
      </c>
      <c r="Q34" s="15" t="str">
        <f>IF(ISNUMBER('NET SKINS &amp; Class Results'!Q86), 'NET SKINS &amp; Class Results'!Q86,"")</f>
        <v/>
      </c>
      <c r="R34" s="15" t="str">
        <f>IF(ISNUMBER('NET SKINS &amp; Class Results'!R86), 'NET SKINS &amp; Class Results'!R86,"")</f>
        <v/>
      </c>
      <c r="S34" s="15" t="str">
        <f>IF(ISNUMBER('NET SKINS &amp; Class Results'!S86), 'NET SKINS &amp; Class Results'!S86,"")</f>
        <v/>
      </c>
      <c r="T34" s="15" t="str">
        <f>IF(ISNUMBER('NET SKINS &amp; Class Results'!T86), 'NET SKINS &amp; Class Results'!T86,"")</f>
        <v/>
      </c>
      <c r="U34" s="15" t="str">
        <f>IF(ISNUMBER('NET SKINS &amp; Class Results'!U86), 'NET SKINS &amp; Class Results'!U86,"")</f>
        <v/>
      </c>
      <c r="V34" s="15" t="str">
        <f>IF(ISNUMBER('NET SKINS &amp; Class Results'!V86), 'NET SKINS &amp; Class Results'!V86,"")</f>
        <v/>
      </c>
      <c r="W34" s="125" t="str">
        <f t="shared" ref="W34" si="60">IF(SUM(N34:V34)&gt;0, SUM(N34:V34), "")</f>
        <v/>
      </c>
      <c r="X34" s="164">
        <f t="shared" ref="X34" si="61">IF(ISNUMBER(M35),M35+W35, "")</f>
        <v>0</v>
      </c>
      <c r="Y34" s="161" t="str">
        <f>IF(ISNUMBER(W34),RANK(X34,$X$14:$X$72),"")</f>
        <v/>
      </c>
      <c r="Z34" s="14"/>
      <c r="AA34" s="14"/>
      <c r="AB34" s="14"/>
    </row>
    <row r="35" spans="1:28" ht="15.75" x14ac:dyDescent="0.25">
      <c r="A35" s="79"/>
      <c r="B35" s="79"/>
      <c r="C35" s="80"/>
      <c r="D35" s="128" t="str">
        <f>IF(ISNUMBER(D34), VLOOKUP(D34-D$7, INSTRUCTIONS!$D$3:$E$14, 2),"")</f>
        <v/>
      </c>
      <c r="E35" s="128" t="str">
        <f>IF(ISNUMBER(E34), VLOOKUP(E34-E$7, INSTRUCTIONS!$D$3:$E$14, 2),"")</f>
        <v/>
      </c>
      <c r="F35" s="128" t="str">
        <f>IF(ISNUMBER(F34), VLOOKUP(F34-F$7, INSTRUCTIONS!$D$3:$E$14, 2),"")</f>
        <v/>
      </c>
      <c r="G35" s="128" t="str">
        <f>IF(ISNUMBER(G34), VLOOKUP(G34-G$7, INSTRUCTIONS!$D$3:$E$14, 2),"")</f>
        <v/>
      </c>
      <c r="H35" s="128" t="str">
        <f>IF(ISNUMBER(H34), VLOOKUP(H34-H$7, INSTRUCTIONS!$D$3:$E$14, 2),"")</f>
        <v/>
      </c>
      <c r="I35" s="128" t="str">
        <f>IF(ISNUMBER(I34), VLOOKUP(I34-I$7, INSTRUCTIONS!$D$3:$E$14, 2),"")</f>
        <v/>
      </c>
      <c r="J35" s="128" t="str">
        <f>IF(ISNUMBER(J34), VLOOKUP(J34-J$7, INSTRUCTIONS!$D$3:$E$14, 2),"")</f>
        <v/>
      </c>
      <c r="K35" s="128" t="str">
        <f>IF(ISNUMBER(K34), VLOOKUP(K34-K$7, INSTRUCTIONS!$D$3:$E$14, 2),"")</f>
        <v/>
      </c>
      <c r="L35" s="128" t="str">
        <f>IF(ISNUMBER(L34), VLOOKUP(L34-L$7, INSTRUCTIONS!$D$3:$E$14, 2),"")</f>
        <v/>
      </c>
      <c r="M35" s="126">
        <f t="shared" ref="M35" si="62">SUM(D35:L35)</f>
        <v>0</v>
      </c>
      <c r="N35" s="128" t="str">
        <f>IF(ISNUMBER(N34), VLOOKUP(N34-N$7, INSTRUCTIONS!$D$3:$E$14, 2),"")</f>
        <v/>
      </c>
      <c r="O35" s="128" t="str">
        <f>IF(ISNUMBER(O34), VLOOKUP(O34-O$7, INSTRUCTIONS!$D$3:$E$14, 2),"")</f>
        <v/>
      </c>
      <c r="P35" s="128" t="str">
        <f>IF(ISNUMBER(P34), VLOOKUP(P34-P$7, INSTRUCTIONS!$D$3:$E$14, 2),"")</f>
        <v/>
      </c>
      <c r="Q35" s="128" t="str">
        <f>IF(ISNUMBER(Q34), VLOOKUP(Q34-Q$7, INSTRUCTIONS!$D$3:$E$14, 2),"")</f>
        <v/>
      </c>
      <c r="R35" s="128" t="str">
        <f>IF(ISNUMBER(R34), VLOOKUP(R34-R$7, INSTRUCTIONS!$D$3:$E$14, 2),"")</f>
        <v/>
      </c>
      <c r="S35" s="128" t="str">
        <f>IF(ISNUMBER(S34), VLOOKUP(S34-S$7, INSTRUCTIONS!$D$3:$E$14, 2),"")</f>
        <v/>
      </c>
      <c r="T35" s="128" t="str">
        <f>IF(ISNUMBER(T34), VLOOKUP(T34-T$7, INSTRUCTIONS!$D$3:$E$14, 2),"")</f>
        <v/>
      </c>
      <c r="U35" s="128" t="str">
        <f>IF(ISNUMBER(U34), VLOOKUP(U34-U$7, INSTRUCTIONS!$D$3:$E$14, 2),"")</f>
        <v/>
      </c>
      <c r="V35" s="128" t="str">
        <f>IF(ISNUMBER(V34), VLOOKUP(V34-V$7, INSTRUCTIONS!$D$3:$E$14, 2),"")</f>
        <v/>
      </c>
      <c r="W35" s="126">
        <f t="shared" ref="W35" si="63">SUM(N35:V35)</f>
        <v>0</v>
      </c>
      <c r="X35" s="164"/>
      <c r="Y35" s="161"/>
      <c r="Z35" s="14"/>
      <c r="AA35" s="14"/>
      <c r="AB35" s="14"/>
    </row>
    <row r="36" spans="1:28" ht="15.75" x14ac:dyDescent="0.25">
      <c r="A36" s="79" t="str">
        <f>IF(ISBLANK('GROSS Scores &amp; Skins'!A87),"",'GROSS Scores &amp; Skins'!A87)</f>
        <v>Petzschke, Paul M</v>
      </c>
      <c r="B36" s="79" t="str">
        <f>IF(ISBLANK('GROSS Scores &amp; Skins'!B87),"",'GROSS Scores &amp; Skins'!B87)</f>
        <v>C</v>
      </c>
      <c r="C36" s="80">
        <f>IF(ISBLANK('GROSS Scores &amp; Skins'!D87),"",'GROSS Scores &amp; Skins'!D87)</f>
        <v>17</v>
      </c>
      <c r="D36" s="15" t="str">
        <f>IF(ISNUMBER('NET SKINS &amp; Class Results'!D87), 'NET SKINS &amp; Class Results'!D87,"")</f>
        <v/>
      </c>
      <c r="E36" s="15" t="str">
        <f>IF(ISNUMBER('NET SKINS &amp; Class Results'!E87), 'NET SKINS &amp; Class Results'!E87,"")</f>
        <v/>
      </c>
      <c r="F36" s="15" t="str">
        <f>IF(ISNUMBER('NET SKINS &amp; Class Results'!F87), 'NET SKINS &amp; Class Results'!F87,"")</f>
        <v/>
      </c>
      <c r="G36" s="15" t="str">
        <f>IF(ISNUMBER('NET SKINS &amp; Class Results'!G87), 'NET SKINS &amp; Class Results'!G87,"")</f>
        <v/>
      </c>
      <c r="H36" s="15" t="str">
        <f>IF(ISNUMBER('NET SKINS &amp; Class Results'!H87), 'NET SKINS &amp; Class Results'!H87,"")</f>
        <v/>
      </c>
      <c r="I36" s="15" t="str">
        <f>IF(ISNUMBER('NET SKINS &amp; Class Results'!I87), 'NET SKINS &amp; Class Results'!I87,"")</f>
        <v/>
      </c>
      <c r="J36" s="15" t="str">
        <f>IF(ISNUMBER('NET SKINS &amp; Class Results'!J87), 'NET SKINS &amp; Class Results'!J87,"")</f>
        <v/>
      </c>
      <c r="K36" s="15" t="str">
        <f>IF(ISNUMBER('NET SKINS &amp; Class Results'!K87), 'NET SKINS &amp; Class Results'!K87,"")</f>
        <v/>
      </c>
      <c r="L36" s="15" t="str">
        <f>IF(ISNUMBER('NET SKINS &amp; Class Results'!L87), 'NET SKINS &amp; Class Results'!L87,"")</f>
        <v/>
      </c>
      <c r="M36" s="125" t="str">
        <f t="shared" ref="M36" si="64">IF(SUM(D36:L36)&gt;0, SUM(D36:L36), "")</f>
        <v/>
      </c>
      <c r="N36" s="15" t="str">
        <f>IF(ISNUMBER('NET SKINS &amp; Class Results'!N87), 'NET SKINS &amp; Class Results'!N87,"")</f>
        <v/>
      </c>
      <c r="O36" s="15" t="str">
        <f>IF(ISNUMBER('NET SKINS &amp; Class Results'!O87), 'NET SKINS &amp; Class Results'!O87,"")</f>
        <v/>
      </c>
      <c r="P36" s="15" t="str">
        <f>IF(ISNUMBER('NET SKINS &amp; Class Results'!P87), 'NET SKINS &amp; Class Results'!P87,"")</f>
        <v/>
      </c>
      <c r="Q36" s="15" t="str">
        <f>IF(ISNUMBER('NET SKINS &amp; Class Results'!Q87), 'NET SKINS &amp; Class Results'!Q87,"")</f>
        <v/>
      </c>
      <c r="R36" s="15" t="str">
        <f>IF(ISNUMBER('NET SKINS &amp; Class Results'!R87), 'NET SKINS &amp; Class Results'!R87,"")</f>
        <v/>
      </c>
      <c r="S36" s="15" t="str">
        <f>IF(ISNUMBER('NET SKINS &amp; Class Results'!S87), 'NET SKINS &amp; Class Results'!S87,"")</f>
        <v/>
      </c>
      <c r="T36" s="15" t="str">
        <f>IF(ISNUMBER('NET SKINS &amp; Class Results'!T87), 'NET SKINS &amp; Class Results'!T87,"")</f>
        <v/>
      </c>
      <c r="U36" s="15" t="str">
        <f>IF(ISNUMBER('NET SKINS &amp; Class Results'!U87), 'NET SKINS &amp; Class Results'!U87,"")</f>
        <v/>
      </c>
      <c r="V36" s="15" t="str">
        <f>IF(ISNUMBER('NET SKINS &amp; Class Results'!V87), 'NET SKINS &amp; Class Results'!V87,"")</f>
        <v/>
      </c>
      <c r="W36" s="125" t="str">
        <f t="shared" ref="W36" si="65">IF(SUM(N36:V36)&gt;0, SUM(N36:V36), "")</f>
        <v/>
      </c>
      <c r="X36" s="164">
        <f t="shared" ref="X36" si="66">IF(ISNUMBER(M37),M37+W37, "")</f>
        <v>0</v>
      </c>
      <c r="Y36" s="161" t="str">
        <f>IF(ISNUMBER(W36),RANK(X36,$X$14:$X$72),"")</f>
        <v/>
      </c>
      <c r="Z36" s="14"/>
      <c r="AA36" s="14"/>
      <c r="AB36" s="14"/>
    </row>
    <row r="37" spans="1:28" ht="15.75" x14ac:dyDescent="0.25">
      <c r="A37" s="79"/>
      <c r="B37" s="79"/>
      <c r="C37" s="80"/>
      <c r="D37" s="128" t="str">
        <f>IF(ISNUMBER(D36), VLOOKUP(D36-D$7, INSTRUCTIONS!$D$3:$E$14, 2),"")</f>
        <v/>
      </c>
      <c r="E37" s="128" t="str">
        <f>IF(ISNUMBER(E36), VLOOKUP(E36-E$7, INSTRUCTIONS!$D$3:$E$14, 2),"")</f>
        <v/>
      </c>
      <c r="F37" s="128" t="str">
        <f>IF(ISNUMBER(F36), VLOOKUP(F36-F$7, INSTRUCTIONS!$D$3:$E$14, 2),"")</f>
        <v/>
      </c>
      <c r="G37" s="128" t="str">
        <f>IF(ISNUMBER(G36), VLOOKUP(G36-G$7, INSTRUCTIONS!$D$3:$E$14, 2),"")</f>
        <v/>
      </c>
      <c r="H37" s="128" t="str">
        <f>IF(ISNUMBER(H36), VLOOKUP(H36-H$7, INSTRUCTIONS!$D$3:$E$14, 2),"")</f>
        <v/>
      </c>
      <c r="I37" s="128" t="str">
        <f>IF(ISNUMBER(I36), VLOOKUP(I36-I$7, INSTRUCTIONS!$D$3:$E$14, 2),"")</f>
        <v/>
      </c>
      <c r="J37" s="128" t="str">
        <f>IF(ISNUMBER(J36), VLOOKUP(J36-J$7, INSTRUCTIONS!$D$3:$E$14, 2),"")</f>
        <v/>
      </c>
      <c r="K37" s="128" t="str">
        <f>IF(ISNUMBER(K36), VLOOKUP(K36-K$7, INSTRUCTIONS!$D$3:$E$14, 2),"")</f>
        <v/>
      </c>
      <c r="L37" s="128" t="str">
        <f>IF(ISNUMBER(L36), VLOOKUP(L36-L$7, INSTRUCTIONS!$D$3:$E$14, 2),"")</f>
        <v/>
      </c>
      <c r="M37" s="126">
        <f t="shared" ref="M37" si="67">SUM(D37:L37)</f>
        <v>0</v>
      </c>
      <c r="N37" s="128" t="str">
        <f>IF(ISNUMBER(N36), VLOOKUP(N36-N$7, INSTRUCTIONS!$D$3:$E$14, 2),"")</f>
        <v/>
      </c>
      <c r="O37" s="128" t="str">
        <f>IF(ISNUMBER(O36), VLOOKUP(O36-O$7, INSTRUCTIONS!$D$3:$E$14, 2),"")</f>
        <v/>
      </c>
      <c r="P37" s="128" t="str">
        <f>IF(ISNUMBER(P36), VLOOKUP(P36-P$7, INSTRUCTIONS!$D$3:$E$14, 2),"")</f>
        <v/>
      </c>
      <c r="Q37" s="128" t="str">
        <f>IF(ISNUMBER(Q36), VLOOKUP(Q36-Q$7, INSTRUCTIONS!$D$3:$E$14, 2),"")</f>
        <v/>
      </c>
      <c r="R37" s="128" t="str">
        <f>IF(ISNUMBER(R36), VLOOKUP(R36-R$7, INSTRUCTIONS!$D$3:$E$14, 2),"")</f>
        <v/>
      </c>
      <c r="S37" s="128" t="str">
        <f>IF(ISNUMBER(S36), VLOOKUP(S36-S$7, INSTRUCTIONS!$D$3:$E$14, 2),"")</f>
        <v/>
      </c>
      <c r="T37" s="128" t="str">
        <f>IF(ISNUMBER(T36), VLOOKUP(T36-T$7, INSTRUCTIONS!$D$3:$E$14, 2),"")</f>
        <v/>
      </c>
      <c r="U37" s="128" t="str">
        <f>IF(ISNUMBER(U36), VLOOKUP(U36-U$7, INSTRUCTIONS!$D$3:$E$14, 2),"")</f>
        <v/>
      </c>
      <c r="V37" s="128" t="str">
        <f>IF(ISNUMBER(V36), VLOOKUP(V36-V$7, INSTRUCTIONS!$D$3:$E$14, 2),"")</f>
        <v/>
      </c>
      <c r="W37" s="126">
        <f t="shared" ref="W37" si="68">SUM(N37:V37)</f>
        <v>0</v>
      </c>
      <c r="X37" s="164"/>
      <c r="Y37" s="161"/>
      <c r="Z37" s="14"/>
      <c r="AA37" s="14"/>
      <c r="AB37" s="14"/>
    </row>
    <row r="38" spans="1:28" ht="15.75" x14ac:dyDescent="0.25">
      <c r="A38" s="79" t="str">
        <f>IF(ISBLANK('GROSS Scores &amp; Skins'!A88),"",'GROSS Scores &amp; Skins'!A88)</f>
        <v>Prevost, David</v>
      </c>
      <c r="B38" s="79" t="str">
        <f>IF(ISBLANK('GROSS Scores &amp; Skins'!B88),"",'GROSS Scores &amp; Skins'!B88)</f>
        <v>C</v>
      </c>
      <c r="C38" s="80">
        <f>IF(ISBLANK('GROSS Scores &amp; Skins'!D88),"",'GROSS Scores &amp; Skins'!D88)</f>
        <v>25</v>
      </c>
      <c r="D38" s="15" t="str">
        <f>IF(ISNUMBER('NET SKINS &amp; Class Results'!D88), 'NET SKINS &amp; Class Results'!D88,"")</f>
        <v/>
      </c>
      <c r="E38" s="15" t="str">
        <f>IF(ISNUMBER('NET SKINS &amp; Class Results'!E88), 'NET SKINS &amp; Class Results'!E88,"")</f>
        <v/>
      </c>
      <c r="F38" s="15" t="str">
        <f>IF(ISNUMBER('NET SKINS &amp; Class Results'!F88), 'NET SKINS &amp; Class Results'!F88,"")</f>
        <v/>
      </c>
      <c r="G38" s="15" t="str">
        <f>IF(ISNUMBER('NET SKINS &amp; Class Results'!G88), 'NET SKINS &amp; Class Results'!G88,"")</f>
        <v/>
      </c>
      <c r="H38" s="15" t="str">
        <f>IF(ISNUMBER('NET SKINS &amp; Class Results'!H88), 'NET SKINS &amp; Class Results'!H88,"")</f>
        <v/>
      </c>
      <c r="I38" s="15" t="str">
        <f>IF(ISNUMBER('NET SKINS &amp; Class Results'!I88), 'NET SKINS &amp; Class Results'!I88,"")</f>
        <v/>
      </c>
      <c r="J38" s="15" t="str">
        <f>IF(ISNUMBER('NET SKINS &amp; Class Results'!J88), 'NET SKINS &amp; Class Results'!J88,"")</f>
        <v/>
      </c>
      <c r="K38" s="15" t="str">
        <f>IF(ISNUMBER('NET SKINS &amp; Class Results'!K88), 'NET SKINS &amp; Class Results'!K88,"")</f>
        <v/>
      </c>
      <c r="L38" s="15" t="str">
        <f>IF(ISNUMBER('NET SKINS &amp; Class Results'!L88), 'NET SKINS &amp; Class Results'!L88,"")</f>
        <v/>
      </c>
      <c r="M38" s="125" t="str">
        <f t="shared" ref="M38" si="69">IF(SUM(D38:L38)&gt;0, SUM(D38:L38), "")</f>
        <v/>
      </c>
      <c r="N38" s="15" t="str">
        <f>IF(ISNUMBER('NET SKINS &amp; Class Results'!N88), 'NET SKINS &amp; Class Results'!N88,"")</f>
        <v/>
      </c>
      <c r="O38" s="15" t="str">
        <f>IF(ISNUMBER('NET SKINS &amp; Class Results'!O88), 'NET SKINS &amp; Class Results'!O88,"")</f>
        <v/>
      </c>
      <c r="P38" s="15" t="str">
        <f>IF(ISNUMBER('NET SKINS &amp; Class Results'!P88), 'NET SKINS &amp; Class Results'!P88,"")</f>
        <v/>
      </c>
      <c r="Q38" s="15" t="str">
        <f>IF(ISNUMBER('NET SKINS &amp; Class Results'!Q88), 'NET SKINS &amp; Class Results'!Q88,"")</f>
        <v/>
      </c>
      <c r="R38" s="15" t="str">
        <f>IF(ISNUMBER('NET SKINS &amp; Class Results'!R88), 'NET SKINS &amp; Class Results'!R88,"")</f>
        <v/>
      </c>
      <c r="S38" s="15" t="str">
        <f>IF(ISNUMBER('NET SKINS &amp; Class Results'!S88), 'NET SKINS &amp; Class Results'!S88,"")</f>
        <v/>
      </c>
      <c r="T38" s="15" t="str">
        <f>IF(ISNUMBER('NET SKINS &amp; Class Results'!T88), 'NET SKINS &amp; Class Results'!T88,"")</f>
        <v/>
      </c>
      <c r="U38" s="15" t="str">
        <f>IF(ISNUMBER('NET SKINS &amp; Class Results'!U88), 'NET SKINS &amp; Class Results'!U88,"")</f>
        <v/>
      </c>
      <c r="V38" s="15" t="str">
        <f>IF(ISNUMBER('NET SKINS &amp; Class Results'!V88), 'NET SKINS &amp; Class Results'!V88,"")</f>
        <v/>
      </c>
      <c r="W38" s="125" t="str">
        <f t="shared" ref="W38" si="70">IF(SUM(N38:V38)&gt;0, SUM(N38:V38), "")</f>
        <v/>
      </c>
      <c r="X38" s="164">
        <f t="shared" ref="X38" si="71">IF(ISNUMBER(M39),M39+W39, "")</f>
        <v>0</v>
      </c>
      <c r="Y38" s="161" t="str">
        <f>IF(ISNUMBER(W38),RANK(X38,$X$14:$X$72),"")</f>
        <v/>
      </c>
      <c r="Z38" s="14"/>
      <c r="AA38" s="14"/>
      <c r="AB38" s="14"/>
    </row>
    <row r="39" spans="1:28" ht="15.75" x14ac:dyDescent="0.25">
      <c r="A39" s="79"/>
      <c r="B39" s="79"/>
      <c r="C39" s="80"/>
      <c r="D39" s="128" t="str">
        <f>IF(ISNUMBER(D38), VLOOKUP(D38-D$7, INSTRUCTIONS!$D$3:$E$14, 2),"")</f>
        <v/>
      </c>
      <c r="E39" s="128" t="str">
        <f>IF(ISNUMBER(E38), VLOOKUP(E38-E$7, INSTRUCTIONS!$D$3:$E$14, 2),"")</f>
        <v/>
      </c>
      <c r="F39" s="128" t="str">
        <f>IF(ISNUMBER(F38), VLOOKUP(F38-F$7, INSTRUCTIONS!$D$3:$E$14, 2),"")</f>
        <v/>
      </c>
      <c r="G39" s="128" t="str">
        <f>IF(ISNUMBER(G38), VLOOKUP(G38-G$7, INSTRUCTIONS!$D$3:$E$14, 2),"")</f>
        <v/>
      </c>
      <c r="H39" s="128" t="str">
        <f>IF(ISNUMBER(H38), VLOOKUP(H38-H$7, INSTRUCTIONS!$D$3:$E$14, 2),"")</f>
        <v/>
      </c>
      <c r="I39" s="128" t="str">
        <f>IF(ISNUMBER(I38), VLOOKUP(I38-I$7, INSTRUCTIONS!$D$3:$E$14, 2),"")</f>
        <v/>
      </c>
      <c r="J39" s="128" t="str">
        <f>IF(ISNUMBER(J38), VLOOKUP(J38-J$7, INSTRUCTIONS!$D$3:$E$14, 2),"")</f>
        <v/>
      </c>
      <c r="K39" s="128" t="str">
        <f>IF(ISNUMBER(K38), VLOOKUP(K38-K$7, INSTRUCTIONS!$D$3:$E$14, 2),"")</f>
        <v/>
      </c>
      <c r="L39" s="128" t="str">
        <f>IF(ISNUMBER(L38), VLOOKUP(L38-L$7, INSTRUCTIONS!$D$3:$E$14, 2),"")</f>
        <v/>
      </c>
      <c r="M39" s="126">
        <f t="shared" ref="M39" si="72">SUM(D39:L39)</f>
        <v>0</v>
      </c>
      <c r="N39" s="128" t="str">
        <f>IF(ISNUMBER(N38), VLOOKUP(N38-N$7, INSTRUCTIONS!$D$3:$E$14, 2),"")</f>
        <v/>
      </c>
      <c r="O39" s="128" t="str">
        <f>IF(ISNUMBER(O38), VLOOKUP(O38-O$7, INSTRUCTIONS!$D$3:$E$14, 2),"")</f>
        <v/>
      </c>
      <c r="P39" s="128" t="str">
        <f>IF(ISNUMBER(P38), VLOOKUP(P38-P$7, INSTRUCTIONS!$D$3:$E$14, 2),"")</f>
        <v/>
      </c>
      <c r="Q39" s="128" t="str">
        <f>IF(ISNUMBER(Q38), VLOOKUP(Q38-Q$7, INSTRUCTIONS!$D$3:$E$14, 2),"")</f>
        <v/>
      </c>
      <c r="R39" s="128" t="str">
        <f>IF(ISNUMBER(R38), VLOOKUP(R38-R$7, INSTRUCTIONS!$D$3:$E$14, 2),"")</f>
        <v/>
      </c>
      <c r="S39" s="128" t="str">
        <f>IF(ISNUMBER(S38), VLOOKUP(S38-S$7, INSTRUCTIONS!$D$3:$E$14, 2),"")</f>
        <v/>
      </c>
      <c r="T39" s="128" t="str">
        <f>IF(ISNUMBER(T38), VLOOKUP(T38-T$7, INSTRUCTIONS!$D$3:$E$14, 2),"")</f>
        <v/>
      </c>
      <c r="U39" s="128" t="str">
        <f>IF(ISNUMBER(U38), VLOOKUP(U38-U$7, INSTRUCTIONS!$D$3:$E$14, 2),"")</f>
        <v/>
      </c>
      <c r="V39" s="128" t="str">
        <f>IF(ISNUMBER(V38), VLOOKUP(V38-V$7, INSTRUCTIONS!$D$3:$E$14, 2),"")</f>
        <v/>
      </c>
      <c r="W39" s="126">
        <f t="shared" ref="W39" si="73">SUM(N39:V39)</f>
        <v>0</v>
      </c>
      <c r="X39" s="164"/>
      <c r="Y39" s="161"/>
      <c r="Z39" s="14"/>
      <c r="AA39" s="14"/>
      <c r="AB39" s="14"/>
    </row>
    <row r="40" spans="1:28" ht="15.75" x14ac:dyDescent="0.25">
      <c r="A40" s="79" t="str">
        <f>IF(ISBLANK('GROSS Scores &amp; Skins'!A89),"",'GROSS Scores &amp; Skins'!A89)</f>
        <v>Prevost, Gary</v>
      </c>
      <c r="B40" s="79" t="str">
        <f>IF(ISBLANK('GROSS Scores &amp; Skins'!B89),"",'GROSS Scores &amp; Skins'!B89)</f>
        <v>C</v>
      </c>
      <c r="C40" s="80">
        <f>IF(ISBLANK('GROSS Scores &amp; Skins'!D89),"",'GROSS Scores &amp; Skins'!D89)</f>
        <v>20</v>
      </c>
      <c r="D40" s="15">
        <f>IF(ISNUMBER('NET SKINS &amp; Class Results'!D89), 'NET SKINS &amp; Class Results'!D89,"")</f>
        <v>6</v>
      </c>
      <c r="E40" s="15">
        <f>IF(ISNUMBER('NET SKINS &amp; Class Results'!E89), 'NET SKINS &amp; Class Results'!E89,"")</f>
        <v>5</v>
      </c>
      <c r="F40" s="15">
        <f>IF(ISNUMBER('NET SKINS &amp; Class Results'!F89), 'NET SKINS &amp; Class Results'!F89,"")</f>
        <v>4</v>
      </c>
      <c r="G40" s="15">
        <f>IF(ISNUMBER('NET SKINS &amp; Class Results'!G89), 'NET SKINS &amp; Class Results'!G89,"")</f>
        <v>3</v>
      </c>
      <c r="H40" s="15">
        <f>IF(ISNUMBER('NET SKINS &amp; Class Results'!H89), 'NET SKINS &amp; Class Results'!H89,"")</f>
        <v>3</v>
      </c>
      <c r="I40" s="15">
        <f>IF(ISNUMBER('NET SKINS &amp; Class Results'!I89), 'NET SKINS &amp; Class Results'!I89,"")</f>
        <v>5</v>
      </c>
      <c r="J40" s="15">
        <f>IF(ISNUMBER('NET SKINS &amp; Class Results'!J89), 'NET SKINS &amp; Class Results'!J89,"")</f>
        <v>5</v>
      </c>
      <c r="K40" s="15">
        <f>IF(ISNUMBER('NET SKINS &amp; Class Results'!K89), 'NET SKINS &amp; Class Results'!K89,"")</f>
        <v>2</v>
      </c>
      <c r="L40" s="15">
        <f>IF(ISNUMBER('NET SKINS &amp; Class Results'!L89), 'NET SKINS &amp; Class Results'!L89,"")</f>
        <v>4</v>
      </c>
      <c r="M40" s="125">
        <f t="shared" ref="M40" si="74">IF(SUM(D40:L40)&gt;0, SUM(D40:L40), "")</f>
        <v>37</v>
      </c>
      <c r="N40" s="15">
        <f>IF(ISNUMBER('NET SKINS &amp; Class Results'!N89), 'NET SKINS &amp; Class Results'!N89,"")</f>
        <v>4</v>
      </c>
      <c r="O40" s="15">
        <f>IF(ISNUMBER('NET SKINS &amp; Class Results'!O89), 'NET SKINS &amp; Class Results'!O89,"")</f>
        <v>4</v>
      </c>
      <c r="P40" s="15">
        <f>IF(ISNUMBER('NET SKINS &amp; Class Results'!P89), 'NET SKINS &amp; Class Results'!P89,"")</f>
        <v>2</v>
      </c>
      <c r="Q40" s="15">
        <f>IF(ISNUMBER('NET SKINS &amp; Class Results'!Q89), 'NET SKINS &amp; Class Results'!Q89,"")</f>
        <v>4</v>
      </c>
      <c r="R40" s="15">
        <f>IF(ISNUMBER('NET SKINS &amp; Class Results'!R89), 'NET SKINS &amp; Class Results'!R89,"")</f>
        <v>5</v>
      </c>
      <c r="S40" s="15">
        <f>IF(ISNUMBER('NET SKINS &amp; Class Results'!S89), 'NET SKINS &amp; Class Results'!S89,"")</f>
        <v>4</v>
      </c>
      <c r="T40" s="15">
        <f>IF(ISNUMBER('NET SKINS &amp; Class Results'!T89), 'NET SKINS &amp; Class Results'!T89,"")</f>
        <v>5</v>
      </c>
      <c r="U40" s="15">
        <f>IF(ISNUMBER('NET SKINS &amp; Class Results'!U89), 'NET SKINS &amp; Class Results'!U89,"")</f>
        <v>4</v>
      </c>
      <c r="V40" s="15">
        <f>IF(ISNUMBER('NET SKINS &amp; Class Results'!V89), 'NET SKINS &amp; Class Results'!V89,"")</f>
        <v>3</v>
      </c>
      <c r="W40" s="125">
        <f t="shared" ref="W40" si="75">IF(SUM(N40:V40)&gt;0, SUM(N40:V40), "")</f>
        <v>35</v>
      </c>
      <c r="X40" s="164">
        <f t="shared" ref="X40" si="76">IF(ISNUMBER(M41),M41+W41, "")</f>
        <v>36</v>
      </c>
      <c r="Y40" s="161">
        <f>IF(ISNUMBER(W40),RANK(X40,$X$14:$X$72),"")</f>
        <v>2</v>
      </c>
      <c r="Z40" s="14"/>
      <c r="AA40" s="14"/>
      <c r="AB40" s="14"/>
    </row>
    <row r="41" spans="1:28" ht="15.75" x14ac:dyDescent="0.25">
      <c r="A41" s="79"/>
      <c r="B41" s="79"/>
      <c r="C41" s="80"/>
      <c r="D41" s="128">
        <f>IF(ISNUMBER(D40), VLOOKUP(D40-D$7, INSTRUCTIONS!$D$3:$E$14, 2),"")</f>
        <v>0</v>
      </c>
      <c r="E41" s="128">
        <f>IF(ISNUMBER(E40), VLOOKUP(E40-E$7, INSTRUCTIONS!$D$3:$E$14, 2),"")</f>
        <v>2</v>
      </c>
      <c r="F41" s="128">
        <f>IF(ISNUMBER(F40), VLOOKUP(F40-F$7, INSTRUCTIONS!$D$3:$E$14, 2),"")</f>
        <v>2</v>
      </c>
      <c r="G41" s="128">
        <f>IF(ISNUMBER(G40), VLOOKUP(G40-G$7, INSTRUCTIONS!$D$3:$E$14, 2),"")</f>
        <v>2</v>
      </c>
      <c r="H41" s="128">
        <f>IF(ISNUMBER(H40), VLOOKUP(H40-H$7, INSTRUCTIONS!$D$3:$E$14, 2),"")</f>
        <v>3</v>
      </c>
      <c r="I41" s="128">
        <f>IF(ISNUMBER(I40), VLOOKUP(I40-I$7, INSTRUCTIONS!$D$3:$E$14, 2),"")</f>
        <v>2</v>
      </c>
      <c r="J41" s="128">
        <f>IF(ISNUMBER(J40), VLOOKUP(J40-J$7, INSTRUCTIONS!$D$3:$E$14, 2),"")</f>
        <v>1</v>
      </c>
      <c r="K41" s="128">
        <f>IF(ISNUMBER(K40), VLOOKUP(K40-K$7, INSTRUCTIONS!$D$3:$E$14, 2),"")</f>
        <v>3</v>
      </c>
      <c r="L41" s="128">
        <f>IF(ISNUMBER(L40), VLOOKUP(L40-L$7, INSTRUCTIONS!$D$3:$E$14, 2),"")</f>
        <v>2</v>
      </c>
      <c r="M41" s="126">
        <f t="shared" ref="M41" si="77">SUM(D41:L41)</f>
        <v>17</v>
      </c>
      <c r="N41" s="128">
        <f>IF(ISNUMBER(N40), VLOOKUP(N40-N$7, INSTRUCTIONS!$D$3:$E$14, 2),"")</f>
        <v>2</v>
      </c>
      <c r="O41" s="128">
        <f>IF(ISNUMBER(O40), VLOOKUP(O40-O$7, INSTRUCTIONS!$D$3:$E$14, 2),"")</f>
        <v>2</v>
      </c>
      <c r="P41" s="128">
        <f>IF(ISNUMBER(P40), VLOOKUP(P40-P$7, INSTRUCTIONS!$D$3:$E$14, 2),"")</f>
        <v>3</v>
      </c>
      <c r="Q41" s="128">
        <f>IF(ISNUMBER(Q40), VLOOKUP(Q40-Q$7, INSTRUCTIONS!$D$3:$E$14, 2),"")</f>
        <v>3</v>
      </c>
      <c r="R41" s="128">
        <f>IF(ISNUMBER(R40), VLOOKUP(R40-R$7, INSTRUCTIONS!$D$3:$E$14, 2),"")</f>
        <v>1</v>
      </c>
      <c r="S41" s="128">
        <f>IF(ISNUMBER(S40), VLOOKUP(S40-S$7, INSTRUCTIONS!$D$3:$E$14, 2),"")</f>
        <v>2</v>
      </c>
      <c r="T41" s="128">
        <f>IF(ISNUMBER(T40), VLOOKUP(T40-T$7, INSTRUCTIONS!$D$3:$E$14, 2),"")</f>
        <v>2</v>
      </c>
      <c r="U41" s="128">
        <f>IF(ISNUMBER(U40), VLOOKUP(U40-U$7, INSTRUCTIONS!$D$3:$E$14, 2),"")</f>
        <v>1</v>
      </c>
      <c r="V41" s="128">
        <f>IF(ISNUMBER(V40), VLOOKUP(V40-V$7, INSTRUCTIONS!$D$3:$E$14, 2),"")</f>
        <v>3</v>
      </c>
      <c r="W41" s="126">
        <f t="shared" ref="W41" si="78">SUM(N41:V41)</f>
        <v>19</v>
      </c>
      <c r="X41" s="164"/>
      <c r="Y41" s="161"/>
      <c r="Z41" s="14"/>
      <c r="AA41" s="14"/>
      <c r="AB41" s="14"/>
    </row>
    <row r="42" spans="1:28" ht="15.75" x14ac:dyDescent="0.25">
      <c r="A42" s="79" t="str">
        <f>IF(ISBLANK('GROSS Scores &amp; Skins'!A90),"",'GROSS Scores &amp; Skins'!A90)</f>
        <v>Petzschke, Paul M</v>
      </c>
      <c r="B42" s="79" t="str">
        <f>IF(ISBLANK('GROSS Scores &amp; Skins'!B90),"",'GROSS Scores &amp; Skins'!B90)</f>
        <v>C</v>
      </c>
      <c r="C42" s="80">
        <f>IF(ISBLANK('GROSS Scores &amp; Skins'!D90),"",'GROSS Scores &amp; Skins'!D90)</f>
        <v>16</v>
      </c>
      <c r="D42" s="15" t="str">
        <f>IF(ISNUMBER('NET SKINS &amp; Class Results'!D90), 'NET SKINS &amp; Class Results'!D90,"")</f>
        <v/>
      </c>
      <c r="E42" s="15" t="str">
        <f>IF(ISNUMBER('NET SKINS &amp; Class Results'!E90), 'NET SKINS &amp; Class Results'!E90,"")</f>
        <v/>
      </c>
      <c r="F42" s="15" t="str">
        <f>IF(ISNUMBER('NET SKINS &amp; Class Results'!F90), 'NET SKINS &amp; Class Results'!F90,"")</f>
        <v/>
      </c>
      <c r="G42" s="15" t="str">
        <f>IF(ISNUMBER('NET SKINS &amp; Class Results'!G90), 'NET SKINS &amp; Class Results'!G90,"")</f>
        <v/>
      </c>
      <c r="H42" s="15" t="str">
        <f>IF(ISNUMBER('NET SKINS &amp; Class Results'!H90), 'NET SKINS &amp; Class Results'!H90,"")</f>
        <v/>
      </c>
      <c r="I42" s="15" t="str">
        <f>IF(ISNUMBER('NET SKINS &amp; Class Results'!I90), 'NET SKINS &amp; Class Results'!I90,"")</f>
        <v/>
      </c>
      <c r="J42" s="15" t="str">
        <f>IF(ISNUMBER('NET SKINS &amp; Class Results'!J90), 'NET SKINS &amp; Class Results'!J90,"")</f>
        <v/>
      </c>
      <c r="K42" s="15" t="str">
        <f>IF(ISNUMBER('NET SKINS &amp; Class Results'!K90), 'NET SKINS &amp; Class Results'!K90,"")</f>
        <v/>
      </c>
      <c r="L42" s="15" t="str">
        <f>IF(ISNUMBER('NET SKINS &amp; Class Results'!L90), 'NET SKINS &amp; Class Results'!L90,"")</f>
        <v/>
      </c>
      <c r="M42" s="125" t="str">
        <f t="shared" ref="M42:M64" si="79">IF(SUM(D42:L42)&gt;0, SUM(D42:L42), "")</f>
        <v/>
      </c>
      <c r="N42" s="15" t="str">
        <f>IF(ISNUMBER('NET SKINS &amp; Class Results'!N90), 'NET SKINS &amp; Class Results'!N90,"")</f>
        <v/>
      </c>
      <c r="O42" s="15" t="str">
        <f>IF(ISNUMBER('NET SKINS &amp; Class Results'!O90), 'NET SKINS &amp; Class Results'!O90,"")</f>
        <v/>
      </c>
      <c r="P42" s="15" t="str">
        <f>IF(ISNUMBER('NET SKINS &amp; Class Results'!P90), 'NET SKINS &amp; Class Results'!P90,"")</f>
        <v/>
      </c>
      <c r="Q42" s="15" t="str">
        <f>IF(ISNUMBER('NET SKINS &amp; Class Results'!Q90), 'NET SKINS &amp; Class Results'!Q90,"")</f>
        <v/>
      </c>
      <c r="R42" s="15" t="str">
        <f>IF(ISNUMBER('NET SKINS &amp; Class Results'!R90), 'NET SKINS &amp; Class Results'!R90,"")</f>
        <v/>
      </c>
      <c r="S42" s="15" t="str">
        <f>IF(ISNUMBER('NET SKINS &amp; Class Results'!S90), 'NET SKINS &amp; Class Results'!S90,"")</f>
        <v/>
      </c>
      <c r="T42" s="15" t="str">
        <f>IF(ISNUMBER('NET SKINS &amp; Class Results'!T90), 'NET SKINS &amp; Class Results'!T90,"")</f>
        <v/>
      </c>
      <c r="U42" s="15" t="str">
        <f>IF(ISNUMBER('NET SKINS &amp; Class Results'!U90), 'NET SKINS &amp; Class Results'!U90,"")</f>
        <v/>
      </c>
      <c r="V42" s="15" t="str">
        <f>IF(ISNUMBER('NET SKINS &amp; Class Results'!V90), 'NET SKINS &amp; Class Results'!V90,"")</f>
        <v/>
      </c>
      <c r="W42" s="125" t="str">
        <f t="shared" ref="W42" si="80">IF(SUM(N42:V42)&gt;0, SUM(N42:V42), "")</f>
        <v/>
      </c>
      <c r="X42" s="164">
        <f t="shared" ref="X42" si="81">IF(ISNUMBER(M43),M43+W43, "")</f>
        <v>0</v>
      </c>
      <c r="Y42" s="161" t="str">
        <f>IF(ISNUMBER(W42),RANK(X42,$X$14:$X$72),"")</f>
        <v/>
      </c>
      <c r="Z42" s="14"/>
      <c r="AA42" s="14"/>
      <c r="AB42" s="14"/>
    </row>
    <row r="43" spans="1:28" ht="15.75" x14ac:dyDescent="0.25">
      <c r="A43" s="79"/>
      <c r="B43" s="79"/>
      <c r="C43" s="80"/>
      <c r="D43" s="128" t="str">
        <f>IF(ISNUMBER(D42), VLOOKUP(D42-D$7, INSTRUCTIONS!$D$3:$E$14, 2),"")</f>
        <v/>
      </c>
      <c r="E43" s="128" t="str">
        <f>IF(ISNUMBER(E42), VLOOKUP(E42-E$7, INSTRUCTIONS!$D$3:$E$14, 2),"")</f>
        <v/>
      </c>
      <c r="F43" s="128" t="str">
        <f>IF(ISNUMBER(F42), VLOOKUP(F42-F$7, INSTRUCTIONS!$D$3:$E$14, 2),"")</f>
        <v/>
      </c>
      <c r="G43" s="128" t="str">
        <f>IF(ISNUMBER(G42), VLOOKUP(G42-G$7, INSTRUCTIONS!$D$3:$E$14, 2),"")</f>
        <v/>
      </c>
      <c r="H43" s="128" t="str">
        <f>IF(ISNUMBER(H42), VLOOKUP(H42-H$7, INSTRUCTIONS!$D$3:$E$14, 2),"")</f>
        <v/>
      </c>
      <c r="I43" s="128" t="str">
        <f>IF(ISNUMBER(I42), VLOOKUP(I42-I$7, INSTRUCTIONS!$D$3:$E$14, 2),"")</f>
        <v/>
      </c>
      <c r="J43" s="128" t="str">
        <f>IF(ISNUMBER(J42), VLOOKUP(J42-J$7, INSTRUCTIONS!$D$3:$E$14, 2),"")</f>
        <v/>
      </c>
      <c r="K43" s="128" t="str">
        <f>IF(ISNUMBER(K42), VLOOKUP(K42-K$7, INSTRUCTIONS!$D$3:$E$14, 2),"")</f>
        <v/>
      </c>
      <c r="L43" s="128" t="str">
        <f>IF(ISNUMBER(L42), VLOOKUP(L42-L$7, INSTRUCTIONS!$D$3:$E$14, 2),"")</f>
        <v/>
      </c>
      <c r="M43" s="126">
        <f t="shared" ref="M43:M65" si="82">SUM(D43:L43)</f>
        <v>0</v>
      </c>
      <c r="N43" s="128" t="str">
        <f>IF(ISNUMBER(N42), VLOOKUP(N42-N$7, INSTRUCTIONS!$D$3:$E$14, 2),"")</f>
        <v/>
      </c>
      <c r="O43" s="128" t="str">
        <f>IF(ISNUMBER(O42), VLOOKUP(O42-O$7, INSTRUCTIONS!$D$3:$E$14, 2),"")</f>
        <v/>
      </c>
      <c r="P43" s="128" t="str">
        <f>IF(ISNUMBER(P42), VLOOKUP(P42-P$7, INSTRUCTIONS!$D$3:$E$14, 2),"")</f>
        <v/>
      </c>
      <c r="Q43" s="128" t="str">
        <f>IF(ISNUMBER(Q42), VLOOKUP(Q42-Q$7, INSTRUCTIONS!$D$3:$E$14, 2),"")</f>
        <v/>
      </c>
      <c r="R43" s="128" t="str">
        <f>IF(ISNUMBER(R42), VLOOKUP(R42-R$7, INSTRUCTIONS!$D$3:$E$14, 2),"")</f>
        <v/>
      </c>
      <c r="S43" s="128" t="str">
        <f>IF(ISNUMBER(S42), VLOOKUP(S42-S$7, INSTRUCTIONS!$D$3:$E$14, 2),"")</f>
        <v/>
      </c>
      <c r="T43" s="128" t="str">
        <f>IF(ISNUMBER(T42), VLOOKUP(T42-T$7, INSTRUCTIONS!$D$3:$E$14, 2),"")</f>
        <v/>
      </c>
      <c r="U43" s="128" t="str">
        <f>IF(ISNUMBER(U42), VLOOKUP(U42-U$7, INSTRUCTIONS!$D$3:$E$14, 2),"")</f>
        <v/>
      </c>
      <c r="V43" s="128" t="str">
        <f>IF(ISNUMBER(V42), VLOOKUP(V42-V$7, INSTRUCTIONS!$D$3:$E$14, 2),"")</f>
        <v/>
      </c>
      <c r="W43" s="126">
        <f t="shared" ref="W43" si="83">SUM(N43:V43)</f>
        <v>0</v>
      </c>
      <c r="X43" s="164"/>
      <c r="Y43" s="161"/>
      <c r="Z43" s="14"/>
      <c r="AA43" s="14"/>
      <c r="AB43" s="14"/>
    </row>
    <row r="44" spans="1:28" ht="15.75" x14ac:dyDescent="0.25">
      <c r="A44" s="79" t="str">
        <f>IF(ISBLANK('GROSS Scores &amp; Skins'!A91),"",'GROSS Scores &amp; Skins'!A91)</f>
        <v>Schaller, Michael</v>
      </c>
      <c r="B44" s="79" t="str">
        <f>IF(ISBLANK('GROSS Scores &amp; Skins'!B91),"",'GROSS Scores &amp; Skins'!B91)</f>
        <v xml:space="preserve">C </v>
      </c>
      <c r="C44" s="80">
        <f>IF(ISBLANK('GROSS Scores &amp; Skins'!D91),"",'GROSS Scores &amp; Skins'!D91)</f>
        <v>20</v>
      </c>
      <c r="D44" s="15" t="str">
        <f>IF(ISNUMBER('NET SKINS &amp; Class Results'!D91), 'NET SKINS &amp; Class Results'!D91,"")</f>
        <v/>
      </c>
      <c r="E44" s="15" t="str">
        <f>IF(ISNUMBER('NET SKINS &amp; Class Results'!E91), 'NET SKINS &amp; Class Results'!E91,"")</f>
        <v/>
      </c>
      <c r="F44" s="15" t="str">
        <f>IF(ISNUMBER('NET SKINS &amp; Class Results'!F91), 'NET SKINS &amp; Class Results'!F91,"")</f>
        <v/>
      </c>
      <c r="G44" s="15" t="str">
        <f>IF(ISNUMBER('NET SKINS &amp; Class Results'!G91), 'NET SKINS &amp; Class Results'!G91,"")</f>
        <v/>
      </c>
      <c r="H44" s="15" t="str">
        <f>IF(ISNUMBER('NET SKINS &amp; Class Results'!H91), 'NET SKINS &amp; Class Results'!H91,"")</f>
        <v/>
      </c>
      <c r="I44" s="15" t="str">
        <f>IF(ISNUMBER('NET SKINS &amp; Class Results'!I91), 'NET SKINS &amp; Class Results'!I91,"")</f>
        <v/>
      </c>
      <c r="J44" s="15" t="str">
        <f>IF(ISNUMBER('NET SKINS &amp; Class Results'!J91), 'NET SKINS &amp; Class Results'!J91,"")</f>
        <v/>
      </c>
      <c r="K44" s="15" t="str">
        <f>IF(ISNUMBER('NET SKINS &amp; Class Results'!K91), 'NET SKINS &amp; Class Results'!K91,"")</f>
        <v/>
      </c>
      <c r="L44" s="15" t="str">
        <f>IF(ISNUMBER('NET SKINS &amp; Class Results'!L91), 'NET SKINS &amp; Class Results'!L91,"")</f>
        <v/>
      </c>
      <c r="M44" s="125" t="str">
        <f t="shared" si="79"/>
        <v/>
      </c>
      <c r="N44" s="15" t="str">
        <f>IF(ISNUMBER('NET SKINS &amp; Class Results'!N91), 'NET SKINS &amp; Class Results'!N91,"")</f>
        <v/>
      </c>
      <c r="O44" s="15" t="str">
        <f>IF(ISNUMBER('NET SKINS &amp; Class Results'!O91), 'NET SKINS &amp; Class Results'!O91,"")</f>
        <v/>
      </c>
      <c r="P44" s="15" t="str">
        <f>IF(ISNUMBER('NET SKINS &amp; Class Results'!P91), 'NET SKINS &amp; Class Results'!P91,"")</f>
        <v/>
      </c>
      <c r="Q44" s="15" t="str">
        <f>IF(ISNUMBER('NET SKINS &amp; Class Results'!Q91), 'NET SKINS &amp; Class Results'!Q91,"")</f>
        <v/>
      </c>
      <c r="R44" s="15" t="str">
        <f>IF(ISNUMBER('NET SKINS &amp; Class Results'!R91), 'NET SKINS &amp; Class Results'!R91,"")</f>
        <v/>
      </c>
      <c r="S44" s="15" t="str">
        <f>IF(ISNUMBER('NET SKINS &amp; Class Results'!S91), 'NET SKINS &amp; Class Results'!S91,"")</f>
        <v/>
      </c>
      <c r="T44" s="15" t="str">
        <f>IF(ISNUMBER('NET SKINS &amp; Class Results'!T91), 'NET SKINS &amp; Class Results'!T91,"")</f>
        <v/>
      </c>
      <c r="U44" s="15" t="str">
        <f>IF(ISNUMBER('NET SKINS &amp; Class Results'!U91), 'NET SKINS &amp; Class Results'!U91,"")</f>
        <v/>
      </c>
      <c r="V44" s="15" t="str">
        <f>IF(ISNUMBER('NET SKINS &amp; Class Results'!V91), 'NET SKINS &amp; Class Results'!V91,"")</f>
        <v/>
      </c>
      <c r="W44" s="125" t="str">
        <f t="shared" ref="W44" si="84">IF(SUM(N44:V44)&gt;0, SUM(N44:V44), "")</f>
        <v/>
      </c>
      <c r="X44" s="164">
        <f t="shared" ref="X44" si="85">IF(ISNUMBER(M45),M45+W45, "")</f>
        <v>0</v>
      </c>
      <c r="Y44" s="161" t="str">
        <f>IF(ISNUMBER(W44),RANK(X44,$X$14:$X$72),"")</f>
        <v/>
      </c>
      <c r="Z44" s="14"/>
      <c r="AA44" s="14"/>
      <c r="AB44" s="14"/>
    </row>
    <row r="45" spans="1:28" ht="15.75" x14ac:dyDescent="0.25">
      <c r="A45" s="79"/>
      <c r="B45" s="79"/>
      <c r="C45" s="80"/>
      <c r="D45" s="128" t="str">
        <f>IF(ISNUMBER(D44), VLOOKUP(D44-D$7, INSTRUCTIONS!$D$3:$E$14, 2),"")</f>
        <v/>
      </c>
      <c r="E45" s="128" t="str">
        <f>IF(ISNUMBER(E44), VLOOKUP(E44-E$7, INSTRUCTIONS!$D$3:$E$14, 2),"")</f>
        <v/>
      </c>
      <c r="F45" s="128" t="str">
        <f>IF(ISNUMBER(F44), VLOOKUP(F44-F$7, INSTRUCTIONS!$D$3:$E$14, 2),"")</f>
        <v/>
      </c>
      <c r="G45" s="128" t="str">
        <f>IF(ISNUMBER(G44), VLOOKUP(G44-G$7, INSTRUCTIONS!$D$3:$E$14, 2),"")</f>
        <v/>
      </c>
      <c r="H45" s="128" t="str">
        <f>IF(ISNUMBER(H44), VLOOKUP(H44-H$7, INSTRUCTIONS!$D$3:$E$14, 2),"")</f>
        <v/>
      </c>
      <c r="I45" s="128" t="str">
        <f>IF(ISNUMBER(I44), VLOOKUP(I44-I$7, INSTRUCTIONS!$D$3:$E$14, 2),"")</f>
        <v/>
      </c>
      <c r="J45" s="128" t="str">
        <f>IF(ISNUMBER(J44), VLOOKUP(J44-J$7, INSTRUCTIONS!$D$3:$E$14, 2),"")</f>
        <v/>
      </c>
      <c r="K45" s="128" t="str">
        <f>IF(ISNUMBER(K44), VLOOKUP(K44-K$7, INSTRUCTIONS!$D$3:$E$14, 2),"")</f>
        <v/>
      </c>
      <c r="L45" s="128" t="str">
        <f>IF(ISNUMBER(L44), VLOOKUP(L44-L$7, INSTRUCTIONS!$D$3:$E$14, 2),"")</f>
        <v/>
      </c>
      <c r="M45" s="126">
        <f t="shared" si="82"/>
        <v>0</v>
      </c>
      <c r="N45" s="128" t="str">
        <f>IF(ISNUMBER(N44), VLOOKUP(N44-N$7, INSTRUCTIONS!$D$3:$E$14, 2),"")</f>
        <v/>
      </c>
      <c r="O45" s="128" t="str">
        <f>IF(ISNUMBER(O44), VLOOKUP(O44-O$7, INSTRUCTIONS!$D$3:$E$14, 2),"")</f>
        <v/>
      </c>
      <c r="P45" s="128" t="str">
        <f>IF(ISNUMBER(P44), VLOOKUP(P44-P$7, INSTRUCTIONS!$D$3:$E$14, 2),"")</f>
        <v/>
      </c>
      <c r="Q45" s="128" t="str">
        <f>IF(ISNUMBER(Q44), VLOOKUP(Q44-Q$7, INSTRUCTIONS!$D$3:$E$14, 2),"")</f>
        <v/>
      </c>
      <c r="R45" s="128" t="str">
        <f>IF(ISNUMBER(R44), VLOOKUP(R44-R$7, INSTRUCTIONS!$D$3:$E$14, 2),"")</f>
        <v/>
      </c>
      <c r="S45" s="128" t="str">
        <f>IF(ISNUMBER(S44), VLOOKUP(S44-S$7, INSTRUCTIONS!$D$3:$E$14, 2),"")</f>
        <v/>
      </c>
      <c r="T45" s="128" t="str">
        <f>IF(ISNUMBER(T44), VLOOKUP(T44-T$7, INSTRUCTIONS!$D$3:$E$14, 2),"")</f>
        <v/>
      </c>
      <c r="U45" s="128" t="str">
        <f>IF(ISNUMBER(U44), VLOOKUP(U44-U$7, INSTRUCTIONS!$D$3:$E$14, 2),"")</f>
        <v/>
      </c>
      <c r="V45" s="128" t="str">
        <f>IF(ISNUMBER(V44), VLOOKUP(V44-V$7, INSTRUCTIONS!$D$3:$E$14, 2),"")</f>
        <v/>
      </c>
      <c r="W45" s="126">
        <f t="shared" ref="W45" si="86">SUM(N45:V45)</f>
        <v>0</v>
      </c>
      <c r="X45" s="164"/>
      <c r="Y45" s="161"/>
      <c r="Z45" s="14"/>
      <c r="AA45" s="14"/>
      <c r="AB45" s="14"/>
    </row>
    <row r="46" spans="1:28" ht="15.75" x14ac:dyDescent="0.25">
      <c r="A46" s="79" t="str">
        <f>IF(ISBLANK('GROSS Scores &amp; Skins'!A92),"",'GROSS Scores &amp; Skins'!A92)</f>
        <v>Scherber, Shane F</v>
      </c>
      <c r="B46" s="79" t="str">
        <f>IF(ISBLANK('GROSS Scores &amp; Skins'!B92),"",'GROSS Scores &amp; Skins'!B92)</f>
        <v>C</v>
      </c>
      <c r="C46" s="80">
        <f>IF(ISBLANK('GROSS Scores &amp; Skins'!D92),"",'GROSS Scores &amp; Skins'!D92)</f>
        <v>19</v>
      </c>
      <c r="D46" s="15">
        <f>IF(ISNUMBER('NET SKINS &amp; Class Results'!D92), 'NET SKINS &amp; Class Results'!D92,"")</f>
        <v>5</v>
      </c>
      <c r="E46" s="15">
        <f>IF(ISNUMBER('NET SKINS &amp; Class Results'!E92), 'NET SKINS &amp; Class Results'!E92,"")</f>
        <v>6</v>
      </c>
      <c r="F46" s="15">
        <f>IF(ISNUMBER('NET SKINS &amp; Class Results'!F92), 'NET SKINS &amp; Class Results'!F92,"")</f>
        <v>4</v>
      </c>
      <c r="G46" s="15">
        <f>IF(ISNUMBER('NET SKINS &amp; Class Results'!G92), 'NET SKINS &amp; Class Results'!G92,"")</f>
        <v>4</v>
      </c>
      <c r="H46" s="15">
        <f>IF(ISNUMBER('NET SKINS &amp; Class Results'!H92), 'NET SKINS &amp; Class Results'!H92,"")</f>
        <v>6</v>
      </c>
      <c r="I46" s="15">
        <f>IF(ISNUMBER('NET SKINS &amp; Class Results'!I92), 'NET SKINS &amp; Class Results'!I92,"")</f>
        <v>4</v>
      </c>
      <c r="J46" s="15">
        <f>IF(ISNUMBER('NET SKINS &amp; Class Results'!J92), 'NET SKINS &amp; Class Results'!J92,"")</f>
        <v>6</v>
      </c>
      <c r="K46" s="15">
        <f>IF(ISNUMBER('NET SKINS &amp; Class Results'!K92), 'NET SKINS &amp; Class Results'!K92,"")</f>
        <v>3</v>
      </c>
      <c r="L46" s="15">
        <f>IF(ISNUMBER('NET SKINS &amp; Class Results'!L92), 'NET SKINS &amp; Class Results'!L92,"")</f>
        <v>5</v>
      </c>
      <c r="M46" s="125">
        <f t="shared" si="79"/>
        <v>43</v>
      </c>
      <c r="N46" s="15">
        <f>IF(ISNUMBER('NET SKINS &amp; Class Results'!N92), 'NET SKINS &amp; Class Results'!N92,"")</f>
        <v>6</v>
      </c>
      <c r="O46" s="15">
        <f>IF(ISNUMBER('NET SKINS &amp; Class Results'!O92), 'NET SKINS &amp; Class Results'!O92,"")</f>
        <v>5</v>
      </c>
      <c r="P46" s="15">
        <f>IF(ISNUMBER('NET SKINS &amp; Class Results'!P92), 'NET SKINS &amp; Class Results'!P92,"")</f>
        <v>6</v>
      </c>
      <c r="Q46" s="15">
        <f>IF(ISNUMBER('NET SKINS &amp; Class Results'!Q92), 'NET SKINS &amp; Class Results'!Q92,"")</f>
        <v>7</v>
      </c>
      <c r="R46" s="15">
        <f>IF(ISNUMBER('NET SKINS &amp; Class Results'!R92), 'NET SKINS &amp; Class Results'!R92,"")</f>
        <v>5</v>
      </c>
      <c r="S46" s="15">
        <f>IF(ISNUMBER('NET SKINS &amp; Class Results'!S92), 'NET SKINS &amp; Class Results'!S92,"")</f>
        <v>6</v>
      </c>
      <c r="T46" s="15">
        <f>IF(ISNUMBER('NET SKINS &amp; Class Results'!T92), 'NET SKINS &amp; Class Results'!T92,"")</f>
        <v>5</v>
      </c>
      <c r="U46" s="15">
        <f>IF(ISNUMBER('NET SKINS &amp; Class Results'!U92), 'NET SKINS &amp; Class Results'!U92,"")</f>
        <v>3</v>
      </c>
      <c r="V46" s="15">
        <f>IF(ISNUMBER('NET SKINS &amp; Class Results'!V92), 'NET SKINS &amp; Class Results'!V92,"")</f>
        <v>4</v>
      </c>
      <c r="W46" s="125">
        <f t="shared" ref="W46" si="87">IF(SUM(N46:V46)&gt;0, SUM(N46:V46), "")</f>
        <v>47</v>
      </c>
      <c r="X46" s="164">
        <f t="shared" ref="X46" si="88">IF(ISNUMBER(M47),M47+W47, "")</f>
        <v>19</v>
      </c>
      <c r="Y46" s="161">
        <f>IF(ISNUMBER(W46),RANK(X46,$X$14:$X$72),"")</f>
        <v>10</v>
      </c>
      <c r="Z46" s="14"/>
      <c r="AA46" s="14"/>
      <c r="AB46" s="14"/>
    </row>
    <row r="47" spans="1:28" ht="15.75" x14ac:dyDescent="0.25">
      <c r="A47" s="79"/>
      <c r="B47" s="79"/>
      <c r="C47" s="80"/>
      <c r="D47" s="128">
        <f>IF(ISNUMBER(D46), VLOOKUP(D46-D$7, INSTRUCTIONS!$D$3:$E$14, 2),"")</f>
        <v>1</v>
      </c>
      <c r="E47" s="128">
        <f>IF(ISNUMBER(E46), VLOOKUP(E46-E$7, INSTRUCTIONS!$D$3:$E$14, 2),"")</f>
        <v>1</v>
      </c>
      <c r="F47" s="128">
        <f>IF(ISNUMBER(F46), VLOOKUP(F46-F$7, INSTRUCTIONS!$D$3:$E$14, 2),"")</f>
        <v>2</v>
      </c>
      <c r="G47" s="128">
        <f>IF(ISNUMBER(G46), VLOOKUP(G46-G$7, INSTRUCTIONS!$D$3:$E$14, 2),"")</f>
        <v>1</v>
      </c>
      <c r="H47" s="128">
        <f>IF(ISNUMBER(H46), VLOOKUP(H46-H$7, INSTRUCTIONS!$D$3:$E$14, 2),"")</f>
        <v>0</v>
      </c>
      <c r="I47" s="128">
        <f>IF(ISNUMBER(I46), VLOOKUP(I46-I$7, INSTRUCTIONS!$D$3:$E$14, 2),"")</f>
        <v>3</v>
      </c>
      <c r="J47" s="128">
        <f>IF(ISNUMBER(J46), VLOOKUP(J46-J$7, INSTRUCTIONS!$D$3:$E$14, 2),"")</f>
        <v>0</v>
      </c>
      <c r="K47" s="128">
        <f>IF(ISNUMBER(K46), VLOOKUP(K46-K$7, INSTRUCTIONS!$D$3:$E$14, 2),"")</f>
        <v>2</v>
      </c>
      <c r="L47" s="128">
        <f>IF(ISNUMBER(L46), VLOOKUP(L46-L$7, INSTRUCTIONS!$D$3:$E$14, 2),"")</f>
        <v>1</v>
      </c>
      <c r="M47" s="126">
        <f t="shared" si="82"/>
        <v>11</v>
      </c>
      <c r="N47" s="128">
        <f>IF(ISNUMBER(N46), VLOOKUP(N46-N$7, INSTRUCTIONS!$D$3:$E$14, 2),"")</f>
        <v>0</v>
      </c>
      <c r="O47" s="128">
        <f>IF(ISNUMBER(O46), VLOOKUP(O46-O$7, INSTRUCTIONS!$D$3:$E$14, 2),"")</f>
        <v>1</v>
      </c>
      <c r="P47" s="128">
        <f>IF(ISNUMBER(P46), VLOOKUP(P46-P$7, INSTRUCTIONS!$D$3:$E$14, 2),"")</f>
        <v>0</v>
      </c>
      <c r="Q47" s="128">
        <f>IF(ISNUMBER(Q46), VLOOKUP(Q46-Q$7, INSTRUCTIONS!$D$3:$E$14, 2),"")</f>
        <v>0</v>
      </c>
      <c r="R47" s="128">
        <f>IF(ISNUMBER(R46), VLOOKUP(R46-R$7, INSTRUCTIONS!$D$3:$E$14, 2),"")</f>
        <v>1</v>
      </c>
      <c r="S47" s="128">
        <f>IF(ISNUMBER(S46), VLOOKUP(S46-S$7, INSTRUCTIONS!$D$3:$E$14, 2),"")</f>
        <v>0</v>
      </c>
      <c r="T47" s="128">
        <f>IF(ISNUMBER(T46), VLOOKUP(T46-T$7, INSTRUCTIONS!$D$3:$E$14, 2),"")</f>
        <v>2</v>
      </c>
      <c r="U47" s="128">
        <f>IF(ISNUMBER(U46), VLOOKUP(U46-U$7, INSTRUCTIONS!$D$3:$E$14, 2),"")</f>
        <v>2</v>
      </c>
      <c r="V47" s="128">
        <f>IF(ISNUMBER(V46), VLOOKUP(V46-V$7, INSTRUCTIONS!$D$3:$E$14, 2),"")</f>
        <v>2</v>
      </c>
      <c r="W47" s="126">
        <f t="shared" ref="W47" si="89">SUM(N47:V47)</f>
        <v>8</v>
      </c>
      <c r="X47" s="164"/>
      <c r="Y47" s="161"/>
      <c r="Z47" s="14"/>
      <c r="AA47" s="14"/>
      <c r="AB47" s="14"/>
    </row>
    <row r="48" spans="1:28" ht="15.75" x14ac:dyDescent="0.25">
      <c r="A48" s="79" t="str">
        <f>IF(ISBLANK('GROSS Scores &amp; Skins'!A93),"",'GROSS Scores &amp; Skins'!A93)</f>
        <v>Schwartz, Ralph S</v>
      </c>
      <c r="B48" s="79" t="str">
        <f>IF(ISBLANK('GROSS Scores &amp; Skins'!B93),"",'GROSS Scores &amp; Skins'!B93)</f>
        <v>C</v>
      </c>
      <c r="C48" s="80">
        <f>IF(ISBLANK('GROSS Scores &amp; Skins'!D93),"",'GROSS Scores &amp; Skins'!D93)</f>
        <v>28</v>
      </c>
      <c r="D48" s="15" t="str">
        <f>IF(ISNUMBER('NET SKINS &amp; Class Results'!D93), 'NET SKINS &amp; Class Results'!D93,"")</f>
        <v/>
      </c>
      <c r="E48" s="15" t="str">
        <f>IF(ISNUMBER('NET SKINS &amp; Class Results'!E93), 'NET SKINS &amp; Class Results'!E93,"")</f>
        <v/>
      </c>
      <c r="F48" s="15" t="str">
        <f>IF(ISNUMBER('NET SKINS &amp; Class Results'!F93), 'NET SKINS &amp; Class Results'!F93,"")</f>
        <v/>
      </c>
      <c r="G48" s="15" t="str">
        <f>IF(ISNUMBER('NET SKINS &amp; Class Results'!G93), 'NET SKINS &amp; Class Results'!G93,"")</f>
        <v/>
      </c>
      <c r="H48" s="15" t="str">
        <f>IF(ISNUMBER('NET SKINS &amp; Class Results'!H93), 'NET SKINS &amp; Class Results'!H93,"")</f>
        <v/>
      </c>
      <c r="I48" s="15" t="str">
        <f>IF(ISNUMBER('NET SKINS &amp; Class Results'!I93), 'NET SKINS &amp; Class Results'!I93,"")</f>
        <v/>
      </c>
      <c r="J48" s="15" t="str">
        <f>IF(ISNUMBER('NET SKINS &amp; Class Results'!J93), 'NET SKINS &amp; Class Results'!J93,"")</f>
        <v/>
      </c>
      <c r="K48" s="15" t="str">
        <f>IF(ISNUMBER('NET SKINS &amp; Class Results'!K93), 'NET SKINS &amp; Class Results'!K93,"")</f>
        <v/>
      </c>
      <c r="L48" s="15" t="str">
        <f>IF(ISNUMBER('NET SKINS &amp; Class Results'!L93), 'NET SKINS &amp; Class Results'!L93,"")</f>
        <v/>
      </c>
      <c r="M48" s="125" t="str">
        <f t="shared" si="79"/>
        <v/>
      </c>
      <c r="N48" s="15" t="str">
        <f>IF(ISNUMBER('NET SKINS &amp; Class Results'!N93), 'NET SKINS &amp; Class Results'!N93,"")</f>
        <v/>
      </c>
      <c r="O48" s="15" t="str">
        <f>IF(ISNUMBER('NET SKINS &amp; Class Results'!O93), 'NET SKINS &amp; Class Results'!O93,"")</f>
        <v/>
      </c>
      <c r="P48" s="15" t="str">
        <f>IF(ISNUMBER('NET SKINS &amp; Class Results'!P93), 'NET SKINS &amp; Class Results'!P93,"")</f>
        <v/>
      </c>
      <c r="Q48" s="15" t="str">
        <f>IF(ISNUMBER('NET SKINS &amp; Class Results'!Q93), 'NET SKINS &amp; Class Results'!Q93,"")</f>
        <v/>
      </c>
      <c r="R48" s="15" t="str">
        <f>IF(ISNUMBER('NET SKINS &amp; Class Results'!R93), 'NET SKINS &amp; Class Results'!R93,"")</f>
        <v/>
      </c>
      <c r="S48" s="15" t="str">
        <f>IF(ISNUMBER('NET SKINS &amp; Class Results'!S93), 'NET SKINS &amp; Class Results'!S93,"")</f>
        <v/>
      </c>
      <c r="T48" s="15" t="str">
        <f>IF(ISNUMBER('NET SKINS &amp; Class Results'!T93), 'NET SKINS &amp; Class Results'!T93,"")</f>
        <v/>
      </c>
      <c r="U48" s="15" t="str">
        <f>IF(ISNUMBER('NET SKINS &amp; Class Results'!U93), 'NET SKINS &amp; Class Results'!U93,"")</f>
        <v/>
      </c>
      <c r="V48" s="15" t="str">
        <f>IF(ISNUMBER('NET SKINS &amp; Class Results'!V93), 'NET SKINS &amp; Class Results'!V93,"")</f>
        <v/>
      </c>
      <c r="W48" s="125" t="str">
        <f t="shared" ref="W48" si="90">IF(SUM(N48:V48)&gt;0, SUM(N48:V48), "")</f>
        <v/>
      </c>
      <c r="X48" s="164">
        <f t="shared" ref="X48" si="91">IF(ISNUMBER(M49),M49+W49, "")</f>
        <v>0</v>
      </c>
      <c r="Y48" s="161" t="str">
        <f>IF(ISNUMBER(W48),RANK(X48,$X$14:$X$72),"")</f>
        <v/>
      </c>
      <c r="Z48" s="14"/>
      <c r="AA48" s="14"/>
      <c r="AB48" s="14"/>
    </row>
    <row r="49" spans="1:28" ht="15.75" x14ac:dyDescent="0.25">
      <c r="A49" s="79"/>
      <c r="B49" s="79"/>
      <c r="C49" s="80"/>
      <c r="D49" s="128" t="str">
        <f>IF(ISNUMBER(D48), VLOOKUP(D48-D$7, INSTRUCTIONS!$D$3:$E$14, 2),"")</f>
        <v/>
      </c>
      <c r="E49" s="128" t="str">
        <f>IF(ISNUMBER(E48), VLOOKUP(E48-E$7, INSTRUCTIONS!$D$3:$E$14, 2),"")</f>
        <v/>
      </c>
      <c r="F49" s="128" t="str">
        <f>IF(ISNUMBER(F48), VLOOKUP(F48-F$7, INSTRUCTIONS!$D$3:$E$14, 2),"")</f>
        <v/>
      </c>
      <c r="G49" s="128" t="str">
        <f>IF(ISNUMBER(G48), VLOOKUP(G48-G$7, INSTRUCTIONS!$D$3:$E$14, 2),"")</f>
        <v/>
      </c>
      <c r="H49" s="128" t="str">
        <f>IF(ISNUMBER(H48), VLOOKUP(H48-H$7, INSTRUCTIONS!$D$3:$E$14, 2),"")</f>
        <v/>
      </c>
      <c r="I49" s="128" t="str">
        <f>IF(ISNUMBER(I48), VLOOKUP(I48-I$7, INSTRUCTIONS!$D$3:$E$14, 2),"")</f>
        <v/>
      </c>
      <c r="J49" s="128" t="str">
        <f>IF(ISNUMBER(J48), VLOOKUP(J48-J$7, INSTRUCTIONS!$D$3:$E$14, 2),"")</f>
        <v/>
      </c>
      <c r="K49" s="128" t="str">
        <f>IF(ISNUMBER(K48), VLOOKUP(K48-K$7, INSTRUCTIONS!$D$3:$E$14, 2),"")</f>
        <v/>
      </c>
      <c r="L49" s="128" t="str">
        <f>IF(ISNUMBER(L48), VLOOKUP(L48-L$7, INSTRUCTIONS!$D$3:$E$14, 2),"")</f>
        <v/>
      </c>
      <c r="M49" s="126">
        <f t="shared" si="82"/>
        <v>0</v>
      </c>
      <c r="N49" s="128" t="str">
        <f>IF(ISNUMBER(N48), VLOOKUP(N48-N$7, INSTRUCTIONS!$D$3:$E$14, 2),"")</f>
        <v/>
      </c>
      <c r="O49" s="128" t="str">
        <f>IF(ISNUMBER(O48), VLOOKUP(O48-O$7, INSTRUCTIONS!$D$3:$E$14, 2),"")</f>
        <v/>
      </c>
      <c r="P49" s="128" t="str">
        <f>IF(ISNUMBER(P48), VLOOKUP(P48-P$7, INSTRUCTIONS!$D$3:$E$14, 2),"")</f>
        <v/>
      </c>
      <c r="Q49" s="128" t="str">
        <f>IF(ISNUMBER(Q48), VLOOKUP(Q48-Q$7, INSTRUCTIONS!$D$3:$E$14, 2),"")</f>
        <v/>
      </c>
      <c r="R49" s="128" t="str">
        <f>IF(ISNUMBER(R48), VLOOKUP(R48-R$7, INSTRUCTIONS!$D$3:$E$14, 2),"")</f>
        <v/>
      </c>
      <c r="S49" s="128" t="str">
        <f>IF(ISNUMBER(S48), VLOOKUP(S48-S$7, INSTRUCTIONS!$D$3:$E$14, 2),"")</f>
        <v/>
      </c>
      <c r="T49" s="128" t="str">
        <f>IF(ISNUMBER(T48), VLOOKUP(T48-T$7, INSTRUCTIONS!$D$3:$E$14, 2),"")</f>
        <v/>
      </c>
      <c r="U49" s="128" t="str">
        <f>IF(ISNUMBER(U48), VLOOKUP(U48-U$7, INSTRUCTIONS!$D$3:$E$14, 2),"")</f>
        <v/>
      </c>
      <c r="V49" s="128" t="str">
        <f>IF(ISNUMBER(V48), VLOOKUP(V48-V$7, INSTRUCTIONS!$D$3:$E$14, 2),"")</f>
        <v/>
      </c>
      <c r="W49" s="126">
        <f t="shared" ref="W49" si="92">SUM(N49:V49)</f>
        <v>0</v>
      </c>
      <c r="X49" s="164"/>
      <c r="Y49" s="161"/>
      <c r="Z49" s="14"/>
      <c r="AA49" s="14"/>
      <c r="AB49" s="14"/>
    </row>
    <row r="50" spans="1:28" ht="15.75" x14ac:dyDescent="0.25">
      <c r="A50" s="79" t="str">
        <f>IF(ISBLANK('GROSS Scores &amp; Skins'!A94),"",'GROSS Scores &amp; Skins'!A94)</f>
        <v>Thielien, Henry</v>
      </c>
      <c r="B50" s="79" t="str">
        <f>IF(ISBLANK('GROSS Scores &amp; Skins'!B94),"",'GROSS Scores &amp; Skins'!B94)</f>
        <v>C</v>
      </c>
      <c r="C50" s="80">
        <f>IF(ISBLANK('GROSS Scores &amp; Skins'!D94),"",'GROSS Scores &amp; Skins'!D94)</f>
        <v>20</v>
      </c>
      <c r="D50" s="15" t="str">
        <f>IF(ISNUMBER('NET SKINS &amp; Class Results'!D94), 'NET SKINS &amp; Class Results'!D94,"")</f>
        <v/>
      </c>
      <c r="E50" s="15" t="str">
        <f>IF(ISNUMBER('NET SKINS &amp; Class Results'!E94), 'NET SKINS &amp; Class Results'!E94,"")</f>
        <v/>
      </c>
      <c r="F50" s="15" t="str">
        <f>IF(ISNUMBER('NET SKINS &amp; Class Results'!F94), 'NET SKINS &amp; Class Results'!F94,"")</f>
        <v/>
      </c>
      <c r="G50" s="15" t="str">
        <f>IF(ISNUMBER('NET SKINS &amp; Class Results'!G94), 'NET SKINS &amp; Class Results'!G94,"")</f>
        <v/>
      </c>
      <c r="H50" s="15" t="str">
        <f>IF(ISNUMBER('NET SKINS &amp; Class Results'!H94), 'NET SKINS &amp; Class Results'!H94,"")</f>
        <v/>
      </c>
      <c r="I50" s="15" t="str">
        <f>IF(ISNUMBER('NET SKINS &amp; Class Results'!I94), 'NET SKINS &amp; Class Results'!I94,"")</f>
        <v/>
      </c>
      <c r="J50" s="15" t="str">
        <f>IF(ISNUMBER('NET SKINS &amp; Class Results'!J94), 'NET SKINS &amp; Class Results'!J94,"")</f>
        <v/>
      </c>
      <c r="K50" s="15" t="str">
        <f>IF(ISNUMBER('NET SKINS &amp; Class Results'!K94), 'NET SKINS &amp; Class Results'!K94,"")</f>
        <v/>
      </c>
      <c r="L50" s="15" t="str">
        <f>IF(ISNUMBER('NET SKINS &amp; Class Results'!L94), 'NET SKINS &amp; Class Results'!L94,"")</f>
        <v/>
      </c>
      <c r="M50" s="125" t="str">
        <f t="shared" si="79"/>
        <v/>
      </c>
      <c r="N50" s="15" t="str">
        <f>IF(ISNUMBER('NET SKINS &amp; Class Results'!N94), 'NET SKINS &amp; Class Results'!N94,"")</f>
        <v/>
      </c>
      <c r="O50" s="15" t="str">
        <f>IF(ISNUMBER('NET SKINS &amp; Class Results'!O94), 'NET SKINS &amp; Class Results'!O94,"")</f>
        <v/>
      </c>
      <c r="P50" s="15" t="str">
        <f>IF(ISNUMBER('NET SKINS &amp; Class Results'!P94), 'NET SKINS &amp; Class Results'!P94,"")</f>
        <v/>
      </c>
      <c r="Q50" s="15" t="str">
        <f>IF(ISNUMBER('NET SKINS &amp; Class Results'!Q94), 'NET SKINS &amp; Class Results'!Q94,"")</f>
        <v/>
      </c>
      <c r="R50" s="15" t="str">
        <f>IF(ISNUMBER('NET SKINS &amp; Class Results'!R94), 'NET SKINS &amp; Class Results'!R94,"")</f>
        <v/>
      </c>
      <c r="S50" s="15" t="str">
        <f>IF(ISNUMBER('NET SKINS &amp; Class Results'!S94), 'NET SKINS &amp; Class Results'!S94,"")</f>
        <v/>
      </c>
      <c r="T50" s="15" t="str">
        <f>IF(ISNUMBER('NET SKINS &amp; Class Results'!T94), 'NET SKINS &amp; Class Results'!T94,"")</f>
        <v/>
      </c>
      <c r="U50" s="15" t="str">
        <f>IF(ISNUMBER('NET SKINS &amp; Class Results'!U94), 'NET SKINS &amp; Class Results'!U94,"")</f>
        <v/>
      </c>
      <c r="V50" s="15" t="str">
        <f>IF(ISNUMBER('NET SKINS &amp; Class Results'!V94), 'NET SKINS &amp; Class Results'!V94,"")</f>
        <v/>
      </c>
      <c r="W50" s="125" t="str">
        <f t="shared" ref="W50" si="93">IF(SUM(N50:V50)&gt;0, SUM(N50:V50), "")</f>
        <v/>
      </c>
      <c r="X50" s="164">
        <f t="shared" ref="X50" si="94">IF(ISNUMBER(M51),M51+W51, "")</f>
        <v>0</v>
      </c>
      <c r="Y50" s="161" t="str">
        <f>IF(ISNUMBER(W50),RANK(X50,$X$14:$X$72),"")</f>
        <v/>
      </c>
      <c r="Z50" s="14"/>
      <c r="AA50" s="14"/>
      <c r="AB50" s="14"/>
    </row>
    <row r="51" spans="1:28" ht="15.75" x14ac:dyDescent="0.25">
      <c r="A51" s="79"/>
      <c r="B51" s="79"/>
      <c r="C51" s="80"/>
      <c r="D51" s="128" t="str">
        <f>IF(ISNUMBER(D50), VLOOKUP(D50-D$7, INSTRUCTIONS!$D$3:$E$14, 2),"")</f>
        <v/>
      </c>
      <c r="E51" s="128" t="str">
        <f>IF(ISNUMBER(E50), VLOOKUP(E50-E$7, INSTRUCTIONS!$D$3:$E$14, 2),"")</f>
        <v/>
      </c>
      <c r="F51" s="128" t="str">
        <f>IF(ISNUMBER(F50), VLOOKUP(F50-F$7, INSTRUCTIONS!$D$3:$E$14, 2),"")</f>
        <v/>
      </c>
      <c r="G51" s="128" t="str">
        <f>IF(ISNUMBER(G50), VLOOKUP(G50-G$7, INSTRUCTIONS!$D$3:$E$14, 2),"")</f>
        <v/>
      </c>
      <c r="H51" s="128" t="str">
        <f>IF(ISNUMBER(H50), VLOOKUP(H50-H$7, INSTRUCTIONS!$D$3:$E$14, 2),"")</f>
        <v/>
      </c>
      <c r="I51" s="128" t="str">
        <f>IF(ISNUMBER(I50), VLOOKUP(I50-I$7, INSTRUCTIONS!$D$3:$E$14, 2),"")</f>
        <v/>
      </c>
      <c r="J51" s="128" t="str">
        <f>IF(ISNUMBER(J50), VLOOKUP(J50-J$7, INSTRUCTIONS!$D$3:$E$14, 2),"")</f>
        <v/>
      </c>
      <c r="K51" s="128" t="str">
        <f>IF(ISNUMBER(K50), VLOOKUP(K50-K$7, INSTRUCTIONS!$D$3:$E$14, 2),"")</f>
        <v/>
      </c>
      <c r="L51" s="128" t="str">
        <f>IF(ISNUMBER(L50), VLOOKUP(L50-L$7, INSTRUCTIONS!$D$3:$E$14, 2),"")</f>
        <v/>
      </c>
      <c r="M51" s="126">
        <f t="shared" si="82"/>
        <v>0</v>
      </c>
      <c r="N51" s="128" t="str">
        <f>IF(ISNUMBER(N50), VLOOKUP(N50-N$7, INSTRUCTIONS!$D$3:$E$14, 2),"")</f>
        <v/>
      </c>
      <c r="O51" s="128" t="str">
        <f>IF(ISNUMBER(O50), VLOOKUP(O50-O$7, INSTRUCTIONS!$D$3:$E$14, 2),"")</f>
        <v/>
      </c>
      <c r="P51" s="128" t="str">
        <f>IF(ISNUMBER(P50), VLOOKUP(P50-P$7, INSTRUCTIONS!$D$3:$E$14, 2),"")</f>
        <v/>
      </c>
      <c r="Q51" s="128" t="str">
        <f>IF(ISNUMBER(Q50), VLOOKUP(Q50-Q$7, INSTRUCTIONS!$D$3:$E$14, 2),"")</f>
        <v/>
      </c>
      <c r="R51" s="128" t="str">
        <f>IF(ISNUMBER(R50), VLOOKUP(R50-R$7, INSTRUCTIONS!$D$3:$E$14, 2),"")</f>
        <v/>
      </c>
      <c r="S51" s="128" t="str">
        <f>IF(ISNUMBER(S50), VLOOKUP(S50-S$7, INSTRUCTIONS!$D$3:$E$14, 2),"")</f>
        <v/>
      </c>
      <c r="T51" s="128" t="str">
        <f>IF(ISNUMBER(T50), VLOOKUP(T50-T$7, INSTRUCTIONS!$D$3:$E$14, 2),"")</f>
        <v/>
      </c>
      <c r="U51" s="128" t="str">
        <f>IF(ISNUMBER(U50), VLOOKUP(U50-U$7, INSTRUCTIONS!$D$3:$E$14, 2),"")</f>
        <v/>
      </c>
      <c r="V51" s="128" t="str">
        <f>IF(ISNUMBER(V50), VLOOKUP(V50-V$7, INSTRUCTIONS!$D$3:$E$14, 2),"")</f>
        <v/>
      </c>
      <c r="W51" s="126">
        <f t="shared" ref="W51" si="95">SUM(N51:V51)</f>
        <v>0</v>
      </c>
      <c r="X51" s="164"/>
      <c r="Y51" s="161"/>
      <c r="Z51" s="14"/>
      <c r="AA51" s="14"/>
      <c r="AB51" s="14"/>
    </row>
    <row r="52" spans="1:28" ht="15.75" x14ac:dyDescent="0.25">
      <c r="A52" s="79" t="str">
        <f>IF(ISBLANK('GROSS Scores &amp; Skins'!A95),"",'GROSS Scores &amp; Skins'!A95)</f>
        <v>Wald, Richard M</v>
      </c>
      <c r="B52" s="79" t="str">
        <f>IF(ISBLANK('GROSS Scores &amp; Skins'!B95),"",'GROSS Scores &amp; Skins'!B95)</f>
        <v>C</v>
      </c>
      <c r="C52" s="80">
        <f>IF(ISBLANK('GROSS Scores &amp; Skins'!D95),"",'GROSS Scores &amp; Skins'!D95)</f>
        <v>26</v>
      </c>
      <c r="D52" s="15">
        <f>IF(ISNUMBER('NET SKINS &amp; Class Results'!D95), 'NET SKINS &amp; Class Results'!D95,"")</f>
        <v>4</v>
      </c>
      <c r="E52" s="15">
        <f>IF(ISNUMBER('NET SKINS &amp; Class Results'!E95), 'NET SKINS &amp; Class Results'!E95,"")</f>
        <v>6</v>
      </c>
      <c r="F52" s="15">
        <f>IF(ISNUMBER('NET SKINS &amp; Class Results'!F95), 'NET SKINS &amp; Class Results'!F95,"")</f>
        <v>3</v>
      </c>
      <c r="G52" s="15">
        <f>IF(ISNUMBER('NET SKINS &amp; Class Results'!G95), 'NET SKINS &amp; Class Results'!G95,"")</f>
        <v>3</v>
      </c>
      <c r="H52" s="15">
        <f>IF(ISNUMBER('NET SKINS &amp; Class Results'!H95), 'NET SKINS &amp; Class Results'!H95,"")</f>
        <v>4</v>
      </c>
      <c r="I52" s="15">
        <f>IF(ISNUMBER('NET SKINS &amp; Class Results'!I95), 'NET SKINS &amp; Class Results'!I95,"")</f>
        <v>4</v>
      </c>
      <c r="J52" s="15">
        <f>IF(ISNUMBER('NET SKINS &amp; Class Results'!J95), 'NET SKINS &amp; Class Results'!J95,"")</f>
        <v>6</v>
      </c>
      <c r="K52" s="15">
        <f>IF(ISNUMBER('NET SKINS &amp; Class Results'!K95), 'NET SKINS &amp; Class Results'!K95,"")</f>
        <v>2</v>
      </c>
      <c r="L52" s="15">
        <f>IF(ISNUMBER('NET SKINS &amp; Class Results'!L95), 'NET SKINS &amp; Class Results'!L95,"")</f>
        <v>6</v>
      </c>
      <c r="M52" s="125">
        <f t="shared" si="79"/>
        <v>38</v>
      </c>
      <c r="N52" s="15">
        <f>IF(ISNUMBER('NET SKINS &amp; Class Results'!N95), 'NET SKINS &amp; Class Results'!N95,"")</f>
        <v>4</v>
      </c>
      <c r="O52" s="15">
        <f>IF(ISNUMBER('NET SKINS &amp; Class Results'!O95), 'NET SKINS &amp; Class Results'!O95,"")</f>
        <v>3</v>
      </c>
      <c r="P52" s="15">
        <f>IF(ISNUMBER('NET SKINS &amp; Class Results'!P95), 'NET SKINS &amp; Class Results'!P95,"")</f>
        <v>3</v>
      </c>
      <c r="Q52" s="15">
        <f>IF(ISNUMBER('NET SKINS &amp; Class Results'!Q95), 'NET SKINS &amp; Class Results'!Q95,"")</f>
        <v>5</v>
      </c>
      <c r="R52" s="15">
        <f>IF(ISNUMBER('NET SKINS &amp; Class Results'!R95), 'NET SKINS &amp; Class Results'!R95,"")</f>
        <v>5</v>
      </c>
      <c r="S52" s="15">
        <f>IF(ISNUMBER('NET SKINS &amp; Class Results'!S95), 'NET SKINS &amp; Class Results'!S95,"")</f>
        <v>4</v>
      </c>
      <c r="T52" s="15">
        <f>IF(ISNUMBER('NET SKINS &amp; Class Results'!T95), 'NET SKINS &amp; Class Results'!T95,"")</f>
        <v>4</v>
      </c>
      <c r="U52" s="15">
        <f>IF(ISNUMBER('NET SKINS &amp; Class Results'!U95), 'NET SKINS &amp; Class Results'!U95,"")</f>
        <v>3</v>
      </c>
      <c r="V52" s="15">
        <f>IF(ISNUMBER('NET SKINS &amp; Class Results'!V95), 'NET SKINS &amp; Class Results'!V95,"")</f>
        <v>4</v>
      </c>
      <c r="W52" s="125">
        <f t="shared" ref="W52" si="96">IF(SUM(N52:V52)&gt;0, SUM(N52:V52), "")</f>
        <v>35</v>
      </c>
      <c r="X52" s="164">
        <f t="shared" ref="X52" si="97">IF(ISNUMBER(M53),M53+W53, "")</f>
        <v>35</v>
      </c>
      <c r="Y52" s="161">
        <f>IF(ISNUMBER(W52),RANK(X52,$X$14:$X$72),"")</f>
        <v>3</v>
      </c>
      <c r="Z52" s="14"/>
      <c r="AA52" s="14"/>
      <c r="AB52" s="14"/>
    </row>
    <row r="53" spans="1:28" ht="15.75" x14ac:dyDescent="0.25">
      <c r="A53" s="79"/>
      <c r="B53" s="79"/>
      <c r="C53" s="80"/>
      <c r="D53" s="128">
        <f>IF(ISNUMBER(D52), VLOOKUP(D52-D$7, INSTRUCTIONS!$D$3:$E$14, 2),"")</f>
        <v>2</v>
      </c>
      <c r="E53" s="128">
        <f>IF(ISNUMBER(E52), VLOOKUP(E52-E$7, INSTRUCTIONS!$D$3:$E$14, 2),"")</f>
        <v>1</v>
      </c>
      <c r="F53" s="128">
        <f>IF(ISNUMBER(F52), VLOOKUP(F52-F$7, INSTRUCTIONS!$D$3:$E$14, 2),"")</f>
        <v>3</v>
      </c>
      <c r="G53" s="128">
        <f>IF(ISNUMBER(G52), VLOOKUP(G52-G$7, INSTRUCTIONS!$D$3:$E$14, 2),"")</f>
        <v>2</v>
      </c>
      <c r="H53" s="128">
        <f>IF(ISNUMBER(H52), VLOOKUP(H52-H$7, INSTRUCTIONS!$D$3:$E$14, 2),"")</f>
        <v>2</v>
      </c>
      <c r="I53" s="128">
        <f>IF(ISNUMBER(I52), VLOOKUP(I52-I$7, INSTRUCTIONS!$D$3:$E$14, 2),"")</f>
        <v>3</v>
      </c>
      <c r="J53" s="128">
        <f>IF(ISNUMBER(J52), VLOOKUP(J52-J$7, INSTRUCTIONS!$D$3:$E$14, 2),"")</f>
        <v>0</v>
      </c>
      <c r="K53" s="128">
        <f>IF(ISNUMBER(K52), VLOOKUP(K52-K$7, INSTRUCTIONS!$D$3:$E$14, 2),"")</f>
        <v>3</v>
      </c>
      <c r="L53" s="128">
        <f>IF(ISNUMBER(L52), VLOOKUP(L52-L$7, INSTRUCTIONS!$D$3:$E$14, 2),"")</f>
        <v>0</v>
      </c>
      <c r="M53" s="126">
        <f t="shared" si="82"/>
        <v>16</v>
      </c>
      <c r="N53" s="128">
        <f>IF(ISNUMBER(N52), VLOOKUP(N52-N$7, INSTRUCTIONS!$D$3:$E$14, 2),"")</f>
        <v>2</v>
      </c>
      <c r="O53" s="128">
        <f>IF(ISNUMBER(O52), VLOOKUP(O52-O$7, INSTRUCTIONS!$D$3:$E$14, 2),"")</f>
        <v>3</v>
      </c>
      <c r="P53" s="128">
        <f>IF(ISNUMBER(P52), VLOOKUP(P52-P$7, INSTRUCTIONS!$D$3:$E$14, 2),"")</f>
        <v>2</v>
      </c>
      <c r="Q53" s="128">
        <f>IF(ISNUMBER(Q52), VLOOKUP(Q52-Q$7, INSTRUCTIONS!$D$3:$E$14, 2),"")</f>
        <v>2</v>
      </c>
      <c r="R53" s="128">
        <f>IF(ISNUMBER(R52), VLOOKUP(R52-R$7, INSTRUCTIONS!$D$3:$E$14, 2),"")</f>
        <v>1</v>
      </c>
      <c r="S53" s="128">
        <f>IF(ISNUMBER(S52), VLOOKUP(S52-S$7, INSTRUCTIONS!$D$3:$E$14, 2),"")</f>
        <v>2</v>
      </c>
      <c r="T53" s="128">
        <f>IF(ISNUMBER(T52), VLOOKUP(T52-T$7, INSTRUCTIONS!$D$3:$E$14, 2),"")</f>
        <v>3</v>
      </c>
      <c r="U53" s="128">
        <f>IF(ISNUMBER(U52), VLOOKUP(U52-U$7, INSTRUCTIONS!$D$3:$E$14, 2),"")</f>
        <v>2</v>
      </c>
      <c r="V53" s="128">
        <f>IF(ISNUMBER(V52), VLOOKUP(V52-V$7, INSTRUCTIONS!$D$3:$E$14, 2),"")</f>
        <v>2</v>
      </c>
      <c r="W53" s="126">
        <f t="shared" ref="W53" si="98">SUM(N53:V53)</f>
        <v>19</v>
      </c>
      <c r="X53" s="164"/>
      <c r="Y53" s="161"/>
      <c r="Z53" s="14"/>
      <c r="AA53" s="14"/>
      <c r="AB53" s="14"/>
    </row>
    <row r="54" spans="1:28" ht="15.75" x14ac:dyDescent="0.25">
      <c r="A54" s="79" t="str">
        <f>IF(ISBLANK('GROSS Scores &amp; Skins'!A96),"",'GROSS Scores &amp; Skins'!A96)</f>
        <v>Nyquist, Richard</v>
      </c>
      <c r="B54" s="79" t="str">
        <f>IF(ISBLANK('GROSS Scores &amp; Skins'!B96),"",'GROSS Scores &amp; Skins'!B96)</f>
        <v>C</v>
      </c>
      <c r="C54" s="80">
        <f>IF(ISBLANK('GROSS Scores &amp; Skins'!D96),"",'GROSS Scores &amp; Skins'!D96)</f>
        <v>19</v>
      </c>
      <c r="D54" s="15">
        <f>IF(ISNUMBER('NET SKINS &amp; Class Results'!D96), 'NET SKINS &amp; Class Results'!D96,"")</f>
        <v>6</v>
      </c>
      <c r="E54" s="15">
        <f>IF(ISNUMBER('NET SKINS &amp; Class Results'!E96), 'NET SKINS &amp; Class Results'!E96,"")</f>
        <v>5</v>
      </c>
      <c r="F54" s="15">
        <f>IF(ISNUMBER('NET SKINS &amp; Class Results'!F96), 'NET SKINS &amp; Class Results'!F96,"")</f>
        <v>5</v>
      </c>
      <c r="G54" s="15">
        <f>IF(ISNUMBER('NET SKINS &amp; Class Results'!G96), 'NET SKINS &amp; Class Results'!G96,"")</f>
        <v>2</v>
      </c>
      <c r="H54" s="15">
        <f>IF(ISNUMBER('NET SKINS &amp; Class Results'!H96), 'NET SKINS &amp; Class Results'!H96,"")</f>
        <v>3</v>
      </c>
      <c r="I54" s="15">
        <f>IF(ISNUMBER('NET SKINS &amp; Class Results'!I96), 'NET SKINS &amp; Class Results'!I96,"")</f>
        <v>4</v>
      </c>
      <c r="J54" s="15">
        <f>IF(ISNUMBER('NET SKINS &amp; Class Results'!J96), 'NET SKINS &amp; Class Results'!J96,"")</f>
        <v>7</v>
      </c>
      <c r="K54" s="15">
        <f>IF(ISNUMBER('NET SKINS &amp; Class Results'!K96), 'NET SKINS &amp; Class Results'!K96,"")</f>
        <v>4</v>
      </c>
      <c r="L54" s="15">
        <f>IF(ISNUMBER('NET SKINS &amp; Class Results'!L96), 'NET SKINS &amp; Class Results'!L96,"")</f>
        <v>3</v>
      </c>
      <c r="M54" s="125">
        <f t="shared" si="79"/>
        <v>39</v>
      </c>
      <c r="N54" s="15">
        <f>IF(ISNUMBER('NET SKINS &amp; Class Results'!N96), 'NET SKINS &amp; Class Results'!N96,"")</f>
        <v>4</v>
      </c>
      <c r="O54" s="15">
        <f>IF(ISNUMBER('NET SKINS &amp; Class Results'!O96), 'NET SKINS &amp; Class Results'!O96,"")</f>
        <v>3</v>
      </c>
      <c r="P54" s="15">
        <f>IF(ISNUMBER('NET SKINS &amp; Class Results'!P96), 'NET SKINS &amp; Class Results'!P96,"")</f>
        <v>2</v>
      </c>
      <c r="Q54" s="15">
        <f>IF(ISNUMBER('NET SKINS &amp; Class Results'!Q96), 'NET SKINS &amp; Class Results'!Q96,"")</f>
        <v>5</v>
      </c>
      <c r="R54" s="15">
        <f>IF(ISNUMBER('NET SKINS &amp; Class Results'!R96), 'NET SKINS &amp; Class Results'!R96,"")</f>
        <v>5</v>
      </c>
      <c r="S54" s="15">
        <f>IF(ISNUMBER('NET SKINS &amp; Class Results'!S96), 'NET SKINS &amp; Class Results'!S96,"")</f>
        <v>4</v>
      </c>
      <c r="T54" s="15">
        <f>IF(ISNUMBER('NET SKINS &amp; Class Results'!T96), 'NET SKINS &amp; Class Results'!T96,"")</f>
        <v>5</v>
      </c>
      <c r="U54" s="15">
        <f>IF(ISNUMBER('NET SKINS &amp; Class Results'!U96), 'NET SKINS &amp; Class Results'!U96,"")</f>
        <v>3</v>
      </c>
      <c r="V54" s="15">
        <f>IF(ISNUMBER('NET SKINS &amp; Class Results'!V96), 'NET SKINS &amp; Class Results'!V96,"")</f>
        <v>5</v>
      </c>
      <c r="W54" s="125">
        <f t="shared" ref="W54" si="99">IF(SUM(N54:V54)&gt;0, SUM(N54:V54), "")</f>
        <v>36</v>
      </c>
      <c r="X54" s="164">
        <f t="shared" ref="X54" si="100">IF(ISNUMBER(M55),M55+W55, "")</f>
        <v>34</v>
      </c>
      <c r="Y54" s="161">
        <f>IF(ISNUMBER(W54),RANK(X54,$X$14:$X$72),"")</f>
        <v>4</v>
      </c>
      <c r="Z54" s="14"/>
      <c r="AA54" s="14"/>
      <c r="AB54" s="14"/>
    </row>
    <row r="55" spans="1:28" ht="15.75" x14ac:dyDescent="0.25">
      <c r="A55" s="79"/>
      <c r="B55" s="79"/>
      <c r="C55" s="80"/>
      <c r="D55" s="128">
        <f>IF(ISNUMBER(D54), VLOOKUP(D54-D$7, INSTRUCTIONS!$D$3:$E$14, 2),"")</f>
        <v>0</v>
      </c>
      <c r="E55" s="128">
        <f>IF(ISNUMBER(E54), VLOOKUP(E54-E$7, INSTRUCTIONS!$D$3:$E$14, 2),"")</f>
        <v>2</v>
      </c>
      <c r="F55" s="128">
        <f>IF(ISNUMBER(F54), VLOOKUP(F54-F$7, INSTRUCTIONS!$D$3:$E$14, 2),"")</f>
        <v>1</v>
      </c>
      <c r="G55" s="128">
        <f>IF(ISNUMBER(G54), VLOOKUP(G54-G$7, INSTRUCTIONS!$D$3:$E$14, 2),"")</f>
        <v>3</v>
      </c>
      <c r="H55" s="128">
        <f>IF(ISNUMBER(H54), VLOOKUP(H54-H$7, INSTRUCTIONS!$D$3:$E$14, 2),"")</f>
        <v>3</v>
      </c>
      <c r="I55" s="128">
        <f>IF(ISNUMBER(I54), VLOOKUP(I54-I$7, INSTRUCTIONS!$D$3:$E$14, 2),"")</f>
        <v>3</v>
      </c>
      <c r="J55" s="128">
        <f>IF(ISNUMBER(J54), VLOOKUP(J54-J$7, INSTRUCTIONS!$D$3:$E$14, 2),"")</f>
        <v>0</v>
      </c>
      <c r="K55" s="128">
        <f>IF(ISNUMBER(K54), VLOOKUP(K54-K$7, INSTRUCTIONS!$D$3:$E$14, 2),"")</f>
        <v>1</v>
      </c>
      <c r="L55" s="128">
        <f>IF(ISNUMBER(L54), VLOOKUP(L54-L$7, INSTRUCTIONS!$D$3:$E$14, 2),"")</f>
        <v>3</v>
      </c>
      <c r="M55" s="126">
        <f t="shared" si="82"/>
        <v>16</v>
      </c>
      <c r="N55" s="128">
        <f>IF(ISNUMBER(N54), VLOOKUP(N54-N$7, INSTRUCTIONS!$D$3:$E$14, 2),"")</f>
        <v>2</v>
      </c>
      <c r="O55" s="128">
        <f>IF(ISNUMBER(O54), VLOOKUP(O54-O$7, INSTRUCTIONS!$D$3:$E$14, 2),"")</f>
        <v>3</v>
      </c>
      <c r="P55" s="128">
        <f>IF(ISNUMBER(P54), VLOOKUP(P54-P$7, INSTRUCTIONS!$D$3:$E$14, 2),"")</f>
        <v>3</v>
      </c>
      <c r="Q55" s="128">
        <f>IF(ISNUMBER(Q54), VLOOKUP(Q54-Q$7, INSTRUCTIONS!$D$3:$E$14, 2),"")</f>
        <v>2</v>
      </c>
      <c r="R55" s="128">
        <f>IF(ISNUMBER(R54), VLOOKUP(R54-R$7, INSTRUCTIONS!$D$3:$E$14, 2),"")</f>
        <v>1</v>
      </c>
      <c r="S55" s="128">
        <f>IF(ISNUMBER(S54), VLOOKUP(S54-S$7, INSTRUCTIONS!$D$3:$E$14, 2),"")</f>
        <v>2</v>
      </c>
      <c r="T55" s="128">
        <f>IF(ISNUMBER(T54), VLOOKUP(T54-T$7, INSTRUCTIONS!$D$3:$E$14, 2),"")</f>
        <v>2</v>
      </c>
      <c r="U55" s="128">
        <f>IF(ISNUMBER(U54), VLOOKUP(U54-U$7, INSTRUCTIONS!$D$3:$E$14, 2),"")</f>
        <v>2</v>
      </c>
      <c r="V55" s="128">
        <f>IF(ISNUMBER(V54), VLOOKUP(V54-V$7, INSTRUCTIONS!$D$3:$E$14, 2),"")</f>
        <v>1</v>
      </c>
      <c r="W55" s="126">
        <f t="shared" ref="W55" si="101">SUM(N55:V55)</f>
        <v>18</v>
      </c>
      <c r="X55" s="164"/>
      <c r="Y55" s="161"/>
      <c r="Z55" s="14"/>
      <c r="AA55" s="14"/>
      <c r="AB55" s="14"/>
    </row>
    <row r="56" spans="1:28" ht="15.75" x14ac:dyDescent="0.25">
      <c r="A56" s="79" t="str">
        <f>IF(ISBLANK('GROSS Scores &amp; Skins'!A97),"",'GROSS Scores &amp; Skins'!A97)</f>
        <v>Williams, Bruce</v>
      </c>
      <c r="B56" s="79" t="str">
        <f>IF(ISBLANK('GROSS Scores &amp; Skins'!B97),"",'GROSS Scores &amp; Skins'!B97)</f>
        <v>C</v>
      </c>
      <c r="C56" s="80">
        <f>IF(ISBLANK('GROSS Scores &amp; Skins'!D97),"",'GROSS Scores &amp; Skins'!D97)</f>
        <v>19</v>
      </c>
      <c r="D56" s="15">
        <f>IF(ISNUMBER('NET SKINS &amp; Class Results'!D97), 'NET SKINS &amp; Class Results'!D97,"")</f>
        <v>5</v>
      </c>
      <c r="E56" s="15">
        <f>IF(ISNUMBER('NET SKINS &amp; Class Results'!E97), 'NET SKINS &amp; Class Results'!E97,"")</f>
        <v>4</v>
      </c>
      <c r="F56" s="15">
        <f>IF(ISNUMBER('NET SKINS &amp; Class Results'!F97), 'NET SKINS &amp; Class Results'!F97,"")</f>
        <v>4</v>
      </c>
      <c r="G56" s="15">
        <f>IF(ISNUMBER('NET SKINS &amp; Class Results'!G97), 'NET SKINS &amp; Class Results'!G97,"")</f>
        <v>2</v>
      </c>
      <c r="H56" s="15">
        <f>IF(ISNUMBER('NET SKINS &amp; Class Results'!H97), 'NET SKINS &amp; Class Results'!H97,"")</f>
        <v>4</v>
      </c>
      <c r="I56" s="15">
        <f>IF(ISNUMBER('NET SKINS &amp; Class Results'!I97), 'NET SKINS &amp; Class Results'!I97,"")</f>
        <v>4</v>
      </c>
      <c r="J56" s="15">
        <f>IF(ISNUMBER('NET SKINS &amp; Class Results'!J97), 'NET SKINS &amp; Class Results'!J97,"")</f>
        <v>4</v>
      </c>
      <c r="K56" s="15">
        <f>IF(ISNUMBER('NET SKINS &amp; Class Results'!K97), 'NET SKINS &amp; Class Results'!K97,"")</f>
        <v>1</v>
      </c>
      <c r="L56" s="15">
        <f>IF(ISNUMBER('NET SKINS &amp; Class Results'!L97), 'NET SKINS &amp; Class Results'!L97,"")</f>
        <v>5</v>
      </c>
      <c r="M56" s="125">
        <f t="shared" si="79"/>
        <v>33</v>
      </c>
      <c r="N56" s="15">
        <f>IF(ISNUMBER('NET SKINS &amp; Class Results'!N97), 'NET SKINS &amp; Class Results'!N97,"")</f>
        <v>4</v>
      </c>
      <c r="O56" s="15">
        <f>IF(ISNUMBER('NET SKINS &amp; Class Results'!O97), 'NET SKINS &amp; Class Results'!O97,"")</f>
        <v>3</v>
      </c>
      <c r="P56" s="15">
        <f>IF(ISNUMBER('NET SKINS &amp; Class Results'!P97), 'NET SKINS &amp; Class Results'!P97,"")</f>
        <v>2</v>
      </c>
      <c r="Q56" s="15">
        <f>IF(ISNUMBER('NET SKINS &amp; Class Results'!Q97), 'NET SKINS &amp; Class Results'!Q97,"")</f>
        <v>5</v>
      </c>
      <c r="R56" s="15">
        <f>IF(ISNUMBER('NET SKINS &amp; Class Results'!R97), 'NET SKINS &amp; Class Results'!R97,"")</f>
        <v>4</v>
      </c>
      <c r="S56" s="15">
        <f>IF(ISNUMBER('NET SKINS &amp; Class Results'!S97), 'NET SKINS &amp; Class Results'!S97,"")</f>
        <v>4</v>
      </c>
      <c r="T56" s="15">
        <f>IF(ISNUMBER('NET SKINS &amp; Class Results'!T97), 'NET SKINS &amp; Class Results'!T97,"")</f>
        <v>4</v>
      </c>
      <c r="U56" s="15">
        <f>IF(ISNUMBER('NET SKINS &amp; Class Results'!U97), 'NET SKINS &amp; Class Results'!U97,"")</f>
        <v>3</v>
      </c>
      <c r="V56" s="15">
        <f>IF(ISNUMBER('NET SKINS &amp; Class Results'!V97), 'NET SKINS &amp; Class Results'!V97,"")</f>
        <v>5</v>
      </c>
      <c r="W56" s="125">
        <f t="shared" ref="W56" si="102">IF(SUM(N56:V56)&gt;0, SUM(N56:V56), "")</f>
        <v>34</v>
      </c>
      <c r="X56" s="164">
        <f t="shared" ref="X56" si="103">IF(ISNUMBER(M57),M57+W57, "")</f>
        <v>41</v>
      </c>
      <c r="Y56" s="161">
        <f>IF(ISNUMBER(W56),RANK(X56,$X$14:$X$72),"")</f>
        <v>1</v>
      </c>
      <c r="Z56" s="14"/>
      <c r="AA56" s="14"/>
      <c r="AB56" s="14"/>
    </row>
    <row r="57" spans="1:28" ht="15.75" x14ac:dyDescent="0.25">
      <c r="A57" s="79"/>
      <c r="B57" s="79"/>
      <c r="C57" s="80"/>
      <c r="D57" s="128">
        <f>IF(ISNUMBER(D56), VLOOKUP(D56-D$7, INSTRUCTIONS!$D$3:$E$14, 2),"")</f>
        <v>1</v>
      </c>
      <c r="E57" s="128">
        <f>IF(ISNUMBER(E56), VLOOKUP(E56-E$7, INSTRUCTIONS!$D$3:$E$14, 2),"")</f>
        <v>3</v>
      </c>
      <c r="F57" s="128">
        <f>IF(ISNUMBER(F56), VLOOKUP(F56-F$7, INSTRUCTIONS!$D$3:$E$14, 2),"")</f>
        <v>2</v>
      </c>
      <c r="G57" s="128">
        <f>IF(ISNUMBER(G56), VLOOKUP(G56-G$7, INSTRUCTIONS!$D$3:$E$14, 2),"")</f>
        <v>3</v>
      </c>
      <c r="H57" s="128">
        <f>IF(ISNUMBER(H56), VLOOKUP(H56-H$7, INSTRUCTIONS!$D$3:$E$14, 2),"")</f>
        <v>2</v>
      </c>
      <c r="I57" s="128">
        <f>IF(ISNUMBER(I56), VLOOKUP(I56-I$7, INSTRUCTIONS!$D$3:$E$14, 2),"")</f>
        <v>3</v>
      </c>
      <c r="J57" s="128">
        <f>IF(ISNUMBER(J56), VLOOKUP(J56-J$7, INSTRUCTIONS!$D$3:$E$14, 2),"")</f>
        <v>2</v>
      </c>
      <c r="K57" s="128">
        <f>IF(ISNUMBER(K56), VLOOKUP(K56-K$7, INSTRUCTIONS!$D$3:$E$14, 2),"")</f>
        <v>4</v>
      </c>
      <c r="L57" s="128">
        <f>IF(ISNUMBER(L56), VLOOKUP(L56-L$7, INSTRUCTIONS!$D$3:$E$14, 2),"")</f>
        <v>1</v>
      </c>
      <c r="M57" s="126">
        <f t="shared" si="82"/>
        <v>21</v>
      </c>
      <c r="N57" s="128">
        <f>IF(ISNUMBER(N56), VLOOKUP(N56-N$7, INSTRUCTIONS!$D$3:$E$14, 2),"")</f>
        <v>2</v>
      </c>
      <c r="O57" s="128">
        <f>IF(ISNUMBER(O56), VLOOKUP(O56-O$7, INSTRUCTIONS!$D$3:$E$14, 2),"")</f>
        <v>3</v>
      </c>
      <c r="P57" s="128">
        <f>IF(ISNUMBER(P56), VLOOKUP(P56-P$7, INSTRUCTIONS!$D$3:$E$14, 2),"")</f>
        <v>3</v>
      </c>
      <c r="Q57" s="128">
        <f>IF(ISNUMBER(Q56), VLOOKUP(Q56-Q$7, INSTRUCTIONS!$D$3:$E$14, 2),"")</f>
        <v>2</v>
      </c>
      <c r="R57" s="128">
        <f>IF(ISNUMBER(R56), VLOOKUP(R56-R$7, INSTRUCTIONS!$D$3:$E$14, 2),"")</f>
        <v>2</v>
      </c>
      <c r="S57" s="128">
        <f>IF(ISNUMBER(S56), VLOOKUP(S56-S$7, INSTRUCTIONS!$D$3:$E$14, 2),"")</f>
        <v>2</v>
      </c>
      <c r="T57" s="128">
        <f>IF(ISNUMBER(T56), VLOOKUP(T56-T$7, INSTRUCTIONS!$D$3:$E$14, 2),"")</f>
        <v>3</v>
      </c>
      <c r="U57" s="128">
        <f>IF(ISNUMBER(U56), VLOOKUP(U56-U$7, INSTRUCTIONS!$D$3:$E$14, 2),"")</f>
        <v>2</v>
      </c>
      <c r="V57" s="128">
        <f>IF(ISNUMBER(V56), VLOOKUP(V56-V$7, INSTRUCTIONS!$D$3:$E$14, 2),"")</f>
        <v>1</v>
      </c>
      <c r="W57" s="126">
        <f t="shared" ref="W57" si="104">SUM(N57:V57)</f>
        <v>20</v>
      </c>
      <c r="X57" s="164"/>
      <c r="Y57" s="161"/>
      <c r="Z57" s="14"/>
      <c r="AA57" s="14"/>
      <c r="AB57" s="14"/>
    </row>
    <row r="58" spans="1:28" ht="15.75" x14ac:dyDescent="0.25">
      <c r="A58" s="79" t="str">
        <f>IF(ISBLANK('GROSS Scores &amp; Skins'!A98),"",'GROSS Scores &amp; Skins'!A98)</f>
        <v>Kelly Brendan</v>
      </c>
      <c r="B58" s="79" t="str">
        <f>IF(ISBLANK('GROSS Scores &amp; Skins'!B98),"",'GROSS Scores &amp; Skins'!B98)</f>
        <v>C</v>
      </c>
      <c r="C58" s="80">
        <f>IF(ISBLANK('GROSS Scores &amp; Skins'!D98),"",'GROSS Scores &amp; Skins'!D98)</f>
        <v>22</v>
      </c>
      <c r="D58" s="15">
        <f>IF(ISNUMBER('NET SKINS &amp; Class Results'!D98), 'NET SKINS &amp; Class Results'!D98,"")</f>
        <v>7</v>
      </c>
      <c r="E58" s="15">
        <f>IF(ISNUMBER('NET SKINS &amp; Class Results'!E98), 'NET SKINS &amp; Class Results'!E98,"")</f>
        <v>5</v>
      </c>
      <c r="F58" s="15">
        <f>IF(ISNUMBER('NET SKINS &amp; Class Results'!F98), 'NET SKINS &amp; Class Results'!F98,"")</f>
        <v>3</v>
      </c>
      <c r="G58" s="15">
        <f>IF(ISNUMBER('NET SKINS &amp; Class Results'!G98), 'NET SKINS &amp; Class Results'!G98,"")</f>
        <v>3</v>
      </c>
      <c r="H58" s="15">
        <f>IF(ISNUMBER('NET SKINS &amp; Class Results'!H98), 'NET SKINS &amp; Class Results'!H98,"")</f>
        <v>2</v>
      </c>
      <c r="I58" s="15">
        <f>IF(ISNUMBER('NET SKINS &amp; Class Results'!I98), 'NET SKINS &amp; Class Results'!I98,"")</f>
        <v>4</v>
      </c>
      <c r="J58" s="15">
        <f>IF(ISNUMBER('NET SKINS &amp; Class Results'!J98), 'NET SKINS &amp; Class Results'!J98,"")</f>
        <v>6</v>
      </c>
      <c r="K58" s="15">
        <f>IF(ISNUMBER('NET SKINS &amp; Class Results'!K98), 'NET SKINS &amp; Class Results'!K98,"")</f>
        <v>3</v>
      </c>
      <c r="L58" s="15">
        <f>IF(ISNUMBER('NET SKINS &amp; Class Results'!L98), 'NET SKINS &amp; Class Results'!L98,"")</f>
        <v>6</v>
      </c>
      <c r="M58" s="125">
        <f t="shared" si="79"/>
        <v>39</v>
      </c>
      <c r="N58" s="15">
        <f>IF(ISNUMBER('NET SKINS &amp; Class Results'!N98), 'NET SKINS &amp; Class Results'!N98,"")</f>
        <v>7</v>
      </c>
      <c r="O58" s="15">
        <f>IF(ISNUMBER('NET SKINS &amp; Class Results'!O98), 'NET SKINS &amp; Class Results'!O98,"")</f>
        <v>3</v>
      </c>
      <c r="P58" s="15">
        <f>IF(ISNUMBER('NET SKINS &amp; Class Results'!P98), 'NET SKINS &amp; Class Results'!P98,"")</f>
        <v>4</v>
      </c>
      <c r="Q58" s="15">
        <f>IF(ISNUMBER('NET SKINS &amp; Class Results'!Q98), 'NET SKINS &amp; Class Results'!Q98,"")</f>
        <v>6</v>
      </c>
      <c r="R58" s="15">
        <f>IF(ISNUMBER('NET SKINS &amp; Class Results'!R98), 'NET SKINS &amp; Class Results'!R98,"")</f>
        <v>3</v>
      </c>
      <c r="S58" s="15">
        <f>IF(ISNUMBER('NET SKINS &amp; Class Results'!S98), 'NET SKINS &amp; Class Results'!S98,"")</f>
        <v>4</v>
      </c>
      <c r="T58" s="15">
        <f>IF(ISNUMBER('NET SKINS &amp; Class Results'!T98), 'NET SKINS &amp; Class Results'!T98,"")</f>
        <v>5</v>
      </c>
      <c r="U58" s="15">
        <f>IF(ISNUMBER('NET SKINS &amp; Class Results'!U98), 'NET SKINS &amp; Class Results'!U98,"")</f>
        <v>5</v>
      </c>
      <c r="V58" s="15">
        <f>IF(ISNUMBER('NET SKINS &amp; Class Results'!V98), 'NET SKINS &amp; Class Results'!V98,"")</f>
        <v>3</v>
      </c>
      <c r="W58" s="125">
        <f t="shared" ref="W58" si="105">IF(SUM(N58:V58)&gt;0, SUM(N58:V58), "")</f>
        <v>40</v>
      </c>
      <c r="X58" s="164">
        <f t="shared" ref="X58" si="106">IF(ISNUMBER(M59),M59+W59, "")</f>
        <v>31</v>
      </c>
      <c r="Y58" s="161">
        <f>IF(ISNUMBER(W58),RANK(X58,$X$14:$X$72),"")</f>
        <v>6</v>
      </c>
      <c r="Z58" s="14"/>
      <c r="AA58" s="14"/>
      <c r="AB58" s="14"/>
    </row>
    <row r="59" spans="1:28" ht="15.75" x14ac:dyDescent="0.25">
      <c r="A59" s="79"/>
      <c r="B59" s="79"/>
      <c r="C59" s="80"/>
      <c r="D59" s="128">
        <f>IF(ISNUMBER(D58), VLOOKUP(D58-D$7, INSTRUCTIONS!$D$3:$E$14, 2),"")</f>
        <v>0</v>
      </c>
      <c r="E59" s="128">
        <f>IF(ISNUMBER(E58), VLOOKUP(E58-E$7, INSTRUCTIONS!$D$3:$E$14, 2),"")</f>
        <v>2</v>
      </c>
      <c r="F59" s="128">
        <f>IF(ISNUMBER(F58), VLOOKUP(F58-F$7, INSTRUCTIONS!$D$3:$E$14, 2),"")</f>
        <v>3</v>
      </c>
      <c r="G59" s="128">
        <f>IF(ISNUMBER(G58), VLOOKUP(G58-G$7, INSTRUCTIONS!$D$3:$E$14, 2),"")</f>
        <v>2</v>
      </c>
      <c r="H59" s="128">
        <f>IF(ISNUMBER(H58), VLOOKUP(H58-H$7, INSTRUCTIONS!$D$3:$E$14, 2),"")</f>
        <v>4</v>
      </c>
      <c r="I59" s="128">
        <f>IF(ISNUMBER(I58), VLOOKUP(I58-I$7, INSTRUCTIONS!$D$3:$E$14, 2),"")</f>
        <v>3</v>
      </c>
      <c r="J59" s="128">
        <f>IF(ISNUMBER(J58), VLOOKUP(J58-J$7, INSTRUCTIONS!$D$3:$E$14, 2),"")</f>
        <v>0</v>
      </c>
      <c r="K59" s="128">
        <f>IF(ISNUMBER(K58), VLOOKUP(K58-K$7, INSTRUCTIONS!$D$3:$E$14, 2),"")</f>
        <v>2</v>
      </c>
      <c r="L59" s="128">
        <f>IF(ISNUMBER(L58), VLOOKUP(L58-L$7, INSTRUCTIONS!$D$3:$E$14, 2),"")</f>
        <v>0</v>
      </c>
      <c r="M59" s="126">
        <f t="shared" si="82"/>
        <v>16</v>
      </c>
      <c r="N59" s="128">
        <f>IF(ISNUMBER(N58), VLOOKUP(N58-N$7, INSTRUCTIONS!$D$3:$E$14, 2),"")</f>
        <v>0</v>
      </c>
      <c r="O59" s="128">
        <f>IF(ISNUMBER(O58), VLOOKUP(O58-O$7, INSTRUCTIONS!$D$3:$E$14, 2),"")</f>
        <v>3</v>
      </c>
      <c r="P59" s="128">
        <f>IF(ISNUMBER(P58), VLOOKUP(P58-P$7, INSTRUCTIONS!$D$3:$E$14, 2),"")</f>
        <v>1</v>
      </c>
      <c r="Q59" s="128">
        <f>IF(ISNUMBER(Q58), VLOOKUP(Q58-Q$7, INSTRUCTIONS!$D$3:$E$14, 2),"")</f>
        <v>1</v>
      </c>
      <c r="R59" s="128">
        <f>IF(ISNUMBER(R58), VLOOKUP(R58-R$7, INSTRUCTIONS!$D$3:$E$14, 2),"")</f>
        <v>3</v>
      </c>
      <c r="S59" s="128">
        <f>IF(ISNUMBER(S58), VLOOKUP(S58-S$7, INSTRUCTIONS!$D$3:$E$14, 2),"")</f>
        <v>2</v>
      </c>
      <c r="T59" s="128">
        <f>IF(ISNUMBER(T58), VLOOKUP(T58-T$7, INSTRUCTIONS!$D$3:$E$14, 2),"")</f>
        <v>2</v>
      </c>
      <c r="U59" s="128">
        <f>IF(ISNUMBER(U58), VLOOKUP(U58-U$7, INSTRUCTIONS!$D$3:$E$14, 2),"")</f>
        <v>0</v>
      </c>
      <c r="V59" s="128">
        <f>IF(ISNUMBER(V58), VLOOKUP(V58-V$7, INSTRUCTIONS!$D$3:$E$14, 2),"")</f>
        <v>3</v>
      </c>
      <c r="W59" s="126">
        <f t="shared" ref="W59" si="107">SUM(N59:V59)</f>
        <v>15</v>
      </c>
      <c r="X59" s="164"/>
      <c r="Y59" s="161"/>
      <c r="Z59" s="14"/>
      <c r="AA59" s="14"/>
      <c r="AB59" s="14"/>
    </row>
    <row r="60" spans="1:28" ht="15.75" x14ac:dyDescent="0.25">
      <c r="A60" s="129" t="str">
        <f>IF(ISBLANK('GROSS Scores &amp; Skins'!A100),"",'GROSS Scores &amp; Skins'!A100)</f>
        <v>Lachmansingh, Garry</v>
      </c>
      <c r="B60" s="79" t="str">
        <f>IF(ISBLANK('GROSS Scores &amp; Skins'!B102),"",'GROSS Scores &amp; Skins'!B102)</f>
        <v>C</v>
      </c>
      <c r="C60" s="80" t="str">
        <f>IF(ISBLANK('GROSS Scores &amp; Skins'!D100),"",'GROSS Scores &amp; Skins'!D100)</f>
        <v>NH</v>
      </c>
      <c r="D60" s="15" t="str">
        <f>IF(ISNUMBER('NET SKINS &amp; Class Results'!D100), 'NET SKINS &amp; Class Results'!D100,"")</f>
        <v/>
      </c>
      <c r="E60" s="15" t="str">
        <f>IF(ISNUMBER('NET SKINS &amp; Class Results'!E100), 'NET SKINS &amp; Class Results'!E100,"")</f>
        <v/>
      </c>
      <c r="F60" s="15" t="str">
        <f>IF(ISNUMBER('NET SKINS &amp; Class Results'!F100), 'NET SKINS &amp; Class Results'!F100,"")</f>
        <v/>
      </c>
      <c r="G60" s="15" t="str">
        <f>IF(ISNUMBER('NET SKINS &amp; Class Results'!G100), 'NET SKINS &amp; Class Results'!G100,"")</f>
        <v/>
      </c>
      <c r="H60" s="15" t="str">
        <f>IF(ISNUMBER('NET SKINS &amp; Class Results'!H100), 'NET SKINS &amp; Class Results'!H100,"")</f>
        <v/>
      </c>
      <c r="I60" s="15" t="str">
        <f>IF(ISNUMBER('NET SKINS &amp; Class Results'!I100), 'NET SKINS &amp; Class Results'!I100,"")</f>
        <v/>
      </c>
      <c r="J60" s="15" t="str">
        <f>IF(ISNUMBER('NET SKINS &amp; Class Results'!J100), 'NET SKINS &amp; Class Results'!J100,"")</f>
        <v/>
      </c>
      <c r="K60" s="15" t="str">
        <f>IF(ISNUMBER('NET SKINS &amp; Class Results'!K100), 'NET SKINS &amp; Class Results'!K100,"")</f>
        <v/>
      </c>
      <c r="L60" s="15" t="str">
        <f>IF(ISNUMBER('NET SKINS &amp; Class Results'!L100), 'NET SKINS &amp; Class Results'!L100,"")</f>
        <v/>
      </c>
      <c r="M60" s="125" t="str">
        <f t="shared" si="79"/>
        <v/>
      </c>
      <c r="N60" s="15" t="str">
        <f>IF(ISNUMBER('NET SKINS &amp; Class Results'!N100), 'NET SKINS &amp; Class Results'!N100,"")</f>
        <v/>
      </c>
      <c r="O60" s="15" t="str">
        <f>IF(ISNUMBER('NET SKINS &amp; Class Results'!O100), 'NET SKINS &amp; Class Results'!O100,"")</f>
        <v/>
      </c>
      <c r="P60" s="15" t="str">
        <f>IF(ISNUMBER('NET SKINS &amp; Class Results'!P100), 'NET SKINS &amp; Class Results'!P100,"")</f>
        <v/>
      </c>
      <c r="Q60" s="15" t="str">
        <f>IF(ISNUMBER('NET SKINS &amp; Class Results'!Q100), 'NET SKINS &amp; Class Results'!Q100,"")</f>
        <v/>
      </c>
      <c r="R60" s="15" t="str">
        <f>IF(ISNUMBER('NET SKINS &amp; Class Results'!R100), 'NET SKINS &amp; Class Results'!R100,"")</f>
        <v/>
      </c>
      <c r="S60" s="15" t="str">
        <f>IF(ISNUMBER('NET SKINS &amp; Class Results'!S100), 'NET SKINS &amp; Class Results'!S100,"")</f>
        <v/>
      </c>
      <c r="T60" s="15" t="str">
        <f>IF(ISNUMBER('NET SKINS &amp; Class Results'!T100), 'NET SKINS &amp; Class Results'!T100,"")</f>
        <v/>
      </c>
      <c r="U60" s="15" t="str">
        <f>IF(ISNUMBER('NET SKINS &amp; Class Results'!U100), 'NET SKINS &amp; Class Results'!U100,"")</f>
        <v/>
      </c>
      <c r="V60" s="15" t="str">
        <f>IF(ISNUMBER('NET SKINS &amp; Class Results'!V100), 'NET SKINS &amp; Class Results'!V100,"")</f>
        <v/>
      </c>
      <c r="W60" s="125" t="str">
        <f t="shared" ref="W60" si="108">IF(SUM(N60:V60)&gt;0, SUM(N60:V60), "")</f>
        <v/>
      </c>
      <c r="X60" s="164">
        <f t="shared" ref="X60" si="109">IF(ISNUMBER(M61),M61+W61, "")</f>
        <v>0</v>
      </c>
      <c r="Y60" s="161" t="str">
        <f>IF(ISNUMBER(W60),RANK(X60,$X$14:$X$72),"")</f>
        <v/>
      </c>
      <c r="Z60" s="14"/>
      <c r="AA60" s="14"/>
      <c r="AB60" s="14"/>
    </row>
    <row r="61" spans="1:28" ht="15.75" x14ac:dyDescent="0.25">
      <c r="A61" s="129"/>
      <c r="B61" s="79"/>
      <c r="C61" s="80"/>
      <c r="D61" s="128" t="str">
        <f>IF(ISNUMBER(D60), VLOOKUP(D60-D$7, INSTRUCTIONS!$D$3:$E$14, 2),"")</f>
        <v/>
      </c>
      <c r="E61" s="128" t="str">
        <f>IF(ISNUMBER(E60), VLOOKUP(E60-E$7, INSTRUCTIONS!$D$3:$E$14, 2),"")</f>
        <v/>
      </c>
      <c r="F61" s="128" t="str">
        <f>IF(ISNUMBER(F60), VLOOKUP(F60-F$7, INSTRUCTIONS!$D$3:$E$14, 2),"")</f>
        <v/>
      </c>
      <c r="G61" s="128" t="str">
        <f>IF(ISNUMBER(G60), VLOOKUP(G60-G$7, INSTRUCTIONS!$D$3:$E$14, 2),"")</f>
        <v/>
      </c>
      <c r="H61" s="128" t="str">
        <f>IF(ISNUMBER(H60), VLOOKUP(H60-H$7, INSTRUCTIONS!$D$3:$E$14, 2),"")</f>
        <v/>
      </c>
      <c r="I61" s="128" t="str">
        <f>IF(ISNUMBER(I60), VLOOKUP(I60-I$7, INSTRUCTIONS!$D$3:$E$14, 2),"")</f>
        <v/>
      </c>
      <c r="J61" s="128" t="str">
        <f>IF(ISNUMBER(J60), VLOOKUP(J60-J$7, INSTRUCTIONS!$D$3:$E$14, 2),"")</f>
        <v/>
      </c>
      <c r="K61" s="128" t="str">
        <f>IF(ISNUMBER(K60), VLOOKUP(K60-K$7, INSTRUCTIONS!$D$3:$E$14, 2),"")</f>
        <v/>
      </c>
      <c r="L61" s="128" t="str">
        <f>IF(ISNUMBER(L60), VLOOKUP(L60-L$7, INSTRUCTIONS!$D$3:$E$14, 2),"")</f>
        <v/>
      </c>
      <c r="M61" s="126">
        <f t="shared" si="82"/>
        <v>0</v>
      </c>
      <c r="N61" s="128" t="str">
        <f>IF(ISNUMBER(N60), VLOOKUP(N60-N$7, INSTRUCTIONS!$D$3:$E$14, 2),"")</f>
        <v/>
      </c>
      <c r="O61" s="128" t="str">
        <f>IF(ISNUMBER(O60), VLOOKUP(O60-O$7, INSTRUCTIONS!$D$3:$E$14, 2),"")</f>
        <v/>
      </c>
      <c r="P61" s="128" t="str">
        <f>IF(ISNUMBER(P60), VLOOKUP(P60-P$7, INSTRUCTIONS!$D$3:$E$14, 2),"")</f>
        <v/>
      </c>
      <c r="Q61" s="128" t="str">
        <f>IF(ISNUMBER(Q60), VLOOKUP(Q60-Q$7, INSTRUCTIONS!$D$3:$E$14, 2),"")</f>
        <v/>
      </c>
      <c r="R61" s="128" t="str">
        <f>IF(ISNUMBER(R60), VLOOKUP(R60-R$7, INSTRUCTIONS!$D$3:$E$14, 2),"")</f>
        <v/>
      </c>
      <c r="S61" s="128" t="str">
        <f>IF(ISNUMBER(S60), VLOOKUP(S60-S$7, INSTRUCTIONS!$D$3:$E$14, 2),"")</f>
        <v/>
      </c>
      <c r="T61" s="128" t="str">
        <f>IF(ISNUMBER(T60), VLOOKUP(T60-T$7, INSTRUCTIONS!$D$3:$E$14, 2),"")</f>
        <v/>
      </c>
      <c r="U61" s="128" t="str">
        <f>IF(ISNUMBER(U60), VLOOKUP(U60-U$7, INSTRUCTIONS!$D$3:$E$14, 2),"")</f>
        <v/>
      </c>
      <c r="V61" s="128" t="str">
        <f>IF(ISNUMBER(V60), VLOOKUP(V60-V$7, INSTRUCTIONS!$D$3:$E$14, 2),"")</f>
        <v/>
      </c>
      <c r="W61" s="126">
        <f t="shared" ref="W61" si="110">SUM(N61:V61)</f>
        <v>0</v>
      </c>
      <c r="X61" s="164"/>
      <c r="Y61" s="161"/>
      <c r="Z61" s="14"/>
      <c r="AA61" s="14"/>
      <c r="AB61" s="14"/>
    </row>
    <row r="62" spans="1:28" ht="15.75" x14ac:dyDescent="0.25">
      <c r="A62" s="129" t="str">
        <f>IF(ISBLANK('GROSS Scores &amp; Skins'!A101),"",'GROSS Scores &amp; Skins'!A101)</f>
        <v/>
      </c>
      <c r="B62" s="79" t="str">
        <f>IF(ISBLANK('GROSS Scores &amp; Skins'!B103),"",'GROSS Scores &amp; Skins'!B103)</f>
        <v>C</v>
      </c>
      <c r="C62" s="80" t="str">
        <f>IF(ISBLANK('GROSS Scores &amp; Skins'!D101),"",'GROSS Scores &amp; Skins'!D101)</f>
        <v/>
      </c>
      <c r="D62" s="15" t="str">
        <f>IF(ISNUMBER('NET SKINS &amp; Class Results'!D101), 'NET SKINS &amp; Class Results'!D101,"")</f>
        <v/>
      </c>
      <c r="E62" s="15" t="str">
        <f>IF(ISNUMBER('NET SKINS &amp; Class Results'!E101), 'NET SKINS &amp; Class Results'!E101,"")</f>
        <v/>
      </c>
      <c r="F62" s="15" t="str">
        <f>IF(ISNUMBER('NET SKINS &amp; Class Results'!F101), 'NET SKINS &amp; Class Results'!F101,"")</f>
        <v/>
      </c>
      <c r="G62" s="15" t="str">
        <f>IF(ISNUMBER('NET SKINS &amp; Class Results'!G101), 'NET SKINS &amp; Class Results'!G101,"")</f>
        <v/>
      </c>
      <c r="H62" s="15" t="str">
        <f>IF(ISNUMBER('NET SKINS &amp; Class Results'!H101), 'NET SKINS &amp; Class Results'!H101,"")</f>
        <v/>
      </c>
      <c r="I62" s="15" t="str">
        <f>IF(ISNUMBER('NET SKINS &amp; Class Results'!I101), 'NET SKINS &amp; Class Results'!I101,"")</f>
        <v/>
      </c>
      <c r="J62" s="15" t="str">
        <f>IF(ISNUMBER('NET SKINS &amp; Class Results'!J101), 'NET SKINS &amp; Class Results'!J101,"")</f>
        <v/>
      </c>
      <c r="K62" s="15" t="str">
        <f>IF(ISNUMBER('NET SKINS &amp; Class Results'!K101), 'NET SKINS &amp; Class Results'!K101,"")</f>
        <v/>
      </c>
      <c r="L62" s="15" t="str">
        <f>IF(ISNUMBER('NET SKINS &amp; Class Results'!L101), 'NET SKINS &amp; Class Results'!L101,"")</f>
        <v/>
      </c>
      <c r="M62" s="125" t="str">
        <f t="shared" si="79"/>
        <v/>
      </c>
      <c r="N62" s="15" t="str">
        <f>IF(ISNUMBER('NET SKINS &amp; Class Results'!N101), 'NET SKINS &amp; Class Results'!N101,"")</f>
        <v/>
      </c>
      <c r="O62" s="15" t="str">
        <f>IF(ISNUMBER('NET SKINS &amp; Class Results'!O101), 'NET SKINS &amp; Class Results'!O101,"")</f>
        <v/>
      </c>
      <c r="P62" s="15" t="str">
        <f>IF(ISNUMBER('NET SKINS &amp; Class Results'!P101), 'NET SKINS &amp; Class Results'!P101,"")</f>
        <v/>
      </c>
      <c r="Q62" s="15" t="str">
        <f>IF(ISNUMBER('NET SKINS &amp; Class Results'!Q101), 'NET SKINS &amp; Class Results'!Q101,"")</f>
        <v/>
      </c>
      <c r="R62" s="15" t="str">
        <f>IF(ISNUMBER('NET SKINS &amp; Class Results'!R101), 'NET SKINS &amp; Class Results'!R101,"")</f>
        <v/>
      </c>
      <c r="S62" s="15" t="str">
        <f>IF(ISNUMBER('NET SKINS &amp; Class Results'!S101), 'NET SKINS &amp; Class Results'!S101,"")</f>
        <v/>
      </c>
      <c r="T62" s="15" t="str">
        <f>IF(ISNUMBER('NET SKINS &amp; Class Results'!T101), 'NET SKINS &amp; Class Results'!T101,"")</f>
        <v/>
      </c>
      <c r="U62" s="15" t="str">
        <f>IF(ISNUMBER('NET SKINS &amp; Class Results'!U101), 'NET SKINS &amp; Class Results'!U101,"")</f>
        <v/>
      </c>
      <c r="V62" s="15" t="str">
        <f>IF(ISNUMBER('NET SKINS &amp; Class Results'!V101), 'NET SKINS &amp; Class Results'!V101,"")</f>
        <v/>
      </c>
      <c r="W62" s="125" t="str">
        <f t="shared" ref="W62" si="111">IF(SUM(N62:V62)&gt;0, SUM(N62:V62), "")</f>
        <v/>
      </c>
      <c r="X62" s="164">
        <f t="shared" ref="X62" si="112">IF(ISNUMBER(M63),M63+W63, "")</f>
        <v>0</v>
      </c>
      <c r="Y62" s="161" t="str">
        <f>IF(ISNUMBER(W62),RANK(X62,$X$14:$X$72),"")</f>
        <v/>
      </c>
      <c r="Z62" s="14"/>
      <c r="AA62" s="14"/>
      <c r="AB62" s="14"/>
    </row>
    <row r="63" spans="1:28" ht="15.75" x14ac:dyDescent="0.25">
      <c r="A63" s="118"/>
      <c r="B63" s="79"/>
      <c r="C63" s="80"/>
      <c r="D63" s="128" t="str">
        <f>IF(ISNUMBER(D62), VLOOKUP(D62-D$7, INSTRUCTIONS!$D$3:$E$14, 2),"")</f>
        <v/>
      </c>
      <c r="E63" s="128" t="str">
        <f>IF(ISNUMBER(E62), VLOOKUP(E62-E$7, INSTRUCTIONS!$D$3:$E$14, 2),"")</f>
        <v/>
      </c>
      <c r="F63" s="128" t="str">
        <f>IF(ISNUMBER(F62), VLOOKUP(F62-F$7, INSTRUCTIONS!$D$3:$E$14, 2),"")</f>
        <v/>
      </c>
      <c r="G63" s="128" t="str">
        <f>IF(ISNUMBER(G62), VLOOKUP(G62-G$7, INSTRUCTIONS!$D$3:$E$14, 2),"")</f>
        <v/>
      </c>
      <c r="H63" s="128" t="str">
        <f>IF(ISNUMBER(H62), VLOOKUP(H62-H$7, INSTRUCTIONS!$D$3:$E$14, 2),"")</f>
        <v/>
      </c>
      <c r="I63" s="128" t="str">
        <f>IF(ISNUMBER(I62), VLOOKUP(I62-I$7, INSTRUCTIONS!$D$3:$E$14, 2),"")</f>
        <v/>
      </c>
      <c r="J63" s="128" t="str">
        <f>IF(ISNUMBER(J62), VLOOKUP(J62-J$7, INSTRUCTIONS!$D$3:$E$14, 2),"")</f>
        <v/>
      </c>
      <c r="K63" s="128" t="str">
        <f>IF(ISNUMBER(K62), VLOOKUP(K62-K$7, INSTRUCTIONS!$D$3:$E$14, 2),"")</f>
        <v/>
      </c>
      <c r="L63" s="128" t="str">
        <f>IF(ISNUMBER(L62), VLOOKUP(L62-L$7, INSTRUCTIONS!$D$3:$E$14, 2),"")</f>
        <v/>
      </c>
      <c r="M63" s="126">
        <f t="shared" si="82"/>
        <v>0</v>
      </c>
      <c r="N63" s="128" t="str">
        <f>IF(ISNUMBER(N62), VLOOKUP(N62-N$7, INSTRUCTIONS!$D$3:$E$14, 2),"")</f>
        <v/>
      </c>
      <c r="O63" s="128" t="str">
        <f>IF(ISNUMBER(O62), VLOOKUP(O62-O$7, INSTRUCTIONS!$D$3:$E$14, 2),"")</f>
        <v/>
      </c>
      <c r="P63" s="128" t="str">
        <f>IF(ISNUMBER(P62), VLOOKUP(P62-P$7, INSTRUCTIONS!$D$3:$E$14, 2),"")</f>
        <v/>
      </c>
      <c r="Q63" s="128" t="str">
        <f>IF(ISNUMBER(Q62), VLOOKUP(Q62-Q$7, INSTRUCTIONS!$D$3:$E$14, 2),"")</f>
        <v/>
      </c>
      <c r="R63" s="128" t="str">
        <f>IF(ISNUMBER(R62), VLOOKUP(R62-R$7, INSTRUCTIONS!$D$3:$E$14, 2),"")</f>
        <v/>
      </c>
      <c r="S63" s="128" t="str">
        <f>IF(ISNUMBER(S62), VLOOKUP(S62-S$7, INSTRUCTIONS!$D$3:$E$14, 2),"")</f>
        <v/>
      </c>
      <c r="T63" s="128" t="str">
        <f>IF(ISNUMBER(T62), VLOOKUP(T62-T$7, INSTRUCTIONS!$D$3:$E$14, 2),"")</f>
        <v/>
      </c>
      <c r="U63" s="128" t="str">
        <f>IF(ISNUMBER(U62), VLOOKUP(U62-U$7, INSTRUCTIONS!$D$3:$E$14, 2),"")</f>
        <v/>
      </c>
      <c r="V63" s="128" t="str">
        <f>IF(ISNUMBER(V62), VLOOKUP(V62-V$7, INSTRUCTIONS!$D$3:$E$14, 2),"")</f>
        <v/>
      </c>
      <c r="W63" s="126">
        <f t="shared" ref="W63" si="113">SUM(N63:V63)</f>
        <v>0</v>
      </c>
      <c r="X63" s="164"/>
      <c r="Y63" s="161"/>
      <c r="Z63" s="14"/>
      <c r="AA63" s="14"/>
      <c r="AB63" s="14"/>
    </row>
    <row r="64" spans="1:28" ht="15.75" x14ac:dyDescent="0.25">
      <c r="A64" s="118" t="str">
        <f>IF(ISBLANK('GROSS Scores &amp; Skins'!A102),"",'GROSS Scores &amp; Skins'!A102)</f>
        <v>Clarke, Jordan Noelle</v>
      </c>
      <c r="B64" s="79" t="str">
        <f>IF(ISBLANK('GROSS Scores &amp; Skins'!B102),"",'GROSS Scores &amp; Skins'!B102)</f>
        <v>C</v>
      </c>
      <c r="C64" s="80">
        <f>IF(ISBLANK('GROSS Scores &amp; Skins'!D102),"",'GROSS Scores &amp; Skins'!D102)</f>
        <v>34</v>
      </c>
      <c r="D64" s="15" t="str">
        <f>IF(ISNUMBER('NET SKINS &amp; Class Results'!D102), 'NET SKINS &amp; Class Results'!D102,"")</f>
        <v/>
      </c>
      <c r="E64" s="15" t="str">
        <f>IF(ISNUMBER('NET SKINS &amp; Class Results'!E102), 'NET SKINS &amp; Class Results'!E102,"")</f>
        <v/>
      </c>
      <c r="F64" s="15" t="str">
        <f>IF(ISNUMBER('NET SKINS &amp; Class Results'!F102), 'NET SKINS &amp; Class Results'!F102,"")</f>
        <v/>
      </c>
      <c r="G64" s="15" t="str">
        <f>IF(ISNUMBER('NET SKINS &amp; Class Results'!G102), 'NET SKINS &amp; Class Results'!G102,"")</f>
        <v/>
      </c>
      <c r="H64" s="15" t="str">
        <f>IF(ISNUMBER('NET SKINS &amp; Class Results'!H102), 'NET SKINS &amp; Class Results'!H102,"")</f>
        <v/>
      </c>
      <c r="I64" s="15" t="str">
        <f>IF(ISNUMBER('NET SKINS &amp; Class Results'!I102), 'NET SKINS &amp; Class Results'!I102,"")</f>
        <v/>
      </c>
      <c r="J64" s="15" t="str">
        <f>IF(ISNUMBER('NET SKINS &amp; Class Results'!J102), 'NET SKINS &amp; Class Results'!J102,"")</f>
        <v/>
      </c>
      <c r="K64" s="15" t="str">
        <f>IF(ISNUMBER('NET SKINS &amp; Class Results'!K102), 'NET SKINS &amp; Class Results'!K102,"")</f>
        <v/>
      </c>
      <c r="L64" s="15" t="str">
        <f>IF(ISNUMBER('NET SKINS &amp; Class Results'!L102), 'NET SKINS &amp; Class Results'!L102,"")</f>
        <v/>
      </c>
      <c r="M64" s="125" t="str">
        <f t="shared" si="79"/>
        <v/>
      </c>
      <c r="N64" s="15" t="str">
        <f>IF(ISNUMBER('NET SKINS &amp; Class Results'!N102), 'NET SKINS &amp; Class Results'!N102,"")</f>
        <v/>
      </c>
      <c r="O64" s="15" t="str">
        <f>IF(ISNUMBER('NET SKINS &amp; Class Results'!O102), 'NET SKINS &amp; Class Results'!O102,"")</f>
        <v/>
      </c>
      <c r="P64" s="15" t="str">
        <f>IF(ISNUMBER('NET SKINS &amp; Class Results'!P102), 'NET SKINS &amp; Class Results'!P102,"")</f>
        <v/>
      </c>
      <c r="Q64" s="15" t="str">
        <f>IF(ISNUMBER('NET SKINS &amp; Class Results'!Q102), 'NET SKINS &amp; Class Results'!Q102,"")</f>
        <v/>
      </c>
      <c r="R64" s="15" t="str">
        <f>IF(ISNUMBER('NET SKINS &amp; Class Results'!R102), 'NET SKINS &amp; Class Results'!R102,"")</f>
        <v/>
      </c>
      <c r="S64" s="15" t="str">
        <f>IF(ISNUMBER('NET SKINS &amp; Class Results'!S102), 'NET SKINS &amp; Class Results'!S102,"")</f>
        <v/>
      </c>
      <c r="T64" s="15" t="str">
        <f>IF(ISNUMBER('NET SKINS &amp; Class Results'!T102), 'NET SKINS &amp; Class Results'!T102,"")</f>
        <v/>
      </c>
      <c r="U64" s="15" t="str">
        <f>IF(ISNUMBER('NET SKINS &amp; Class Results'!U102), 'NET SKINS &amp; Class Results'!U102,"")</f>
        <v/>
      </c>
      <c r="V64" s="15" t="str">
        <f>IF(ISNUMBER('NET SKINS &amp; Class Results'!V102), 'NET SKINS &amp; Class Results'!V102,"")</f>
        <v/>
      </c>
      <c r="W64" s="125" t="str">
        <f t="shared" ref="W64" si="114">IF(SUM(N64:V64)&gt;0, SUM(N64:V64), "")</f>
        <v/>
      </c>
      <c r="X64" s="164">
        <f t="shared" ref="X64" si="115">IF(ISNUMBER(M65),M65+W65, "")</f>
        <v>0</v>
      </c>
      <c r="Y64" s="161" t="str">
        <f>IF(ISNUMBER(W64),RANK(X64,$X$14:$X$72),"")</f>
        <v/>
      </c>
      <c r="Z64" s="14"/>
      <c r="AA64" s="14"/>
      <c r="AB64" s="14"/>
    </row>
    <row r="65" spans="1:28" ht="15.75" x14ac:dyDescent="0.25">
      <c r="A65" s="118"/>
      <c r="B65" s="79"/>
      <c r="C65" s="80"/>
      <c r="D65" s="128" t="str">
        <f>IF(ISNUMBER(D64), VLOOKUP(D64-D$7, INSTRUCTIONS!$D$3:$E$14, 2),"")</f>
        <v/>
      </c>
      <c r="E65" s="128" t="str">
        <f>IF(ISNUMBER(E64), VLOOKUP(E64-E$7, INSTRUCTIONS!$D$3:$E$14, 2),"")</f>
        <v/>
      </c>
      <c r="F65" s="128" t="str">
        <f>IF(ISNUMBER(F64), VLOOKUP(F64-F$7, INSTRUCTIONS!$D$3:$E$14, 2),"")</f>
        <v/>
      </c>
      <c r="G65" s="128" t="str">
        <f>IF(ISNUMBER(G64), VLOOKUP(G64-G$7, INSTRUCTIONS!$D$3:$E$14, 2),"")</f>
        <v/>
      </c>
      <c r="H65" s="128" t="str">
        <f>IF(ISNUMBER(H64), VLOOKUP(H64-H$7, INSTRUCTIONS!$D$3:$E$14, 2),"")</f>
        <v/>
      </c>
      <c r="I65" s="128" t="str">
        <f>IF(ISNUMBER(I64), VLOOKUP(I64-I$7, INSTRUCTIONS!$D$3:$E$14, 2),"")</f>
        <v/>
      </c>
      <c r="J65" s="128" t="str">
        <f>IF(ISNUMBER(J64), VLOOKUP(J64-J$7, INSTRUCTIONS!$D$3:$E$14, 2),"")</f>
        <v/>
      </c>
      <c r="K65" s="128" t="str">
        <f>IF(ISNUMBER(K64), VLOOKUP(K64-K$7, INSTRUCTIONS!$D$3:$E$14, 2),"")</f>
        <v/>
      </c>
      <c r="L65" s="128" t="str">
        <f>IF(ISNUMBER(L64), VLOOKUP(L64-L$7, INSTRUCTIONS!$D$3:$E$14, 2),"")</f>
        <v/>
      </c>
      <c r="M65" s="126">
        <f t="shared" si="82"/>
        <v>0</v>
      </c>
      <c r="N65" s="128" t="str">
        <f>IF(ISNUMBER(N64), VLOOKUP(N64-N$7, INSTRUCTIONS!$D$3:$E$14, 2),"")</f>
        <v/>
      </c>
      <c r="O65" s="128" t="str">
        <f>IF(ISNUMBER(O64), VLOOKUP(O64-O$7, INSTRUCTIONS!$D$3:$E$14, 2),"")</f>
        <v/>
      </c>
      <c r="P65" s="128" t="str">
        <f>IF(ISNUMBER(P64), VLOOKUP(P64-P$7, INSTRUCTIONS!$D$3:$E$14, 2),"")</f>
        <v/>
      </c>
      <c r="Q65" s="128" t="str">
        <f>IF(ISNUMBER(Q64), VLOOKUP(Q64-Q$7, INSTRUCTIONS!$D$3:$E$14, 2),"")</f>
        <v/>
      </c>
      <c r="R65" s="128" t="str">
        <f>IF(ISNUMBER(R64), VLOOKUP(R64-R$7, INSTRUCTIONS!$D$3:$E$14, 2),"")</f>
        <v/>
      </c>
      <c r="S65" s="128" t="str">
        <f>IF(ISNUMBER(S64), VLOOKUP(S64-S$7, INSTRUCTIONS!$D$3:$E$14, 2),"")</f>
        <v/>
      </c>
      <c r="T65" s="128" t="str">
        <f>IF(ISNUMBER(T64), VLOOKUP(T64-T$7, INSTRUCTIONS!$D$3:$E$14, 2),"")</f>
        <v/>
      </c>
      <c r="U65" s="128" t="str">
        <f>IF(ISNUMBER(U64), VLOOKUP(U64-U$7, INSTRUCTIONS!$D$3:$E$14, 2),"")</f>
        <v/>
      </c>
      <c r="V65" s="128" t="str">
        <f>IF(ISNUMBER(V64), VLOOKUP(V64-V$7, INSTRUCTIONS!$D$3:$E$14, 2),"")</f>
        <v/>
      </c>
      <c r="W65" s="126">
        <f t="shared" ref="W65" si="116">SUM(N65:V65)</f>
        <v>0</v>
      </c>
      <c r="X65" s="164"/>
      <c r="Y65" s="161"/>
      <c r="Z65" s="14"/>
      <c r="AA65" s="14"/>
      <c r="AB65" s="14"/>
    </row>
    <row r="66" spans="1:28" ht="15.75" x14ac:dyDescent="0.25">
      <c r="A66" s="118" t="str">
        <f>IF(ISBLANK('GROSS Scores &amp; Skins'!A103),"",'GROSS Scores &amp; Skins'!A103)</f>
        <v>Pyle, Christopher</v>
      </c>
      <c r="B66" s="79" t="str">
        <f>IF(ISBLANK('GROSS Scores &amp; Skins'!B103),"",'GROSS Scores &amp; Skins'!B103)</f>
        <v>C</v>
      </c>
      <c r="C66" s="80">
        <f>IF(ISBLANK('GROSS Scores &amp; Skins'!D103),"",'GROSS Scores &amp; Skins'!D103)</f>
        <v>20</v>
      </c>
      <c r="D66" s="130">
        <f>IF(ISNUMBER('NET SKINS &amp; Class Results'!D103), 'NET SKINS &amp; Class Results'!D103,"")</f>
        <v>6</v>
      </c>
      <c r="E66" s="130">
        <f>IF(ISNUMBER('NET SKINS &amp; Class Results'!E103), 'NET SKINS &amp; Class Results'!E103,"")</f>
        <v>6</v>
      </c>
      <c r="F66" s="130">
        <f>IF(ISNUMBER('NET SKINS &amp; Class Results'!F103), 'NET SKINS &amp; Class Results'!F103,"")</f>
        <v>4</v>
      </c>
      <c r="G66" s="130">
        <f>IF(ISNUMBER('NET SKINS &amp; Class Results'!G103), 'NET SKINS &amp; Class Results'!G103,"")</f>
        <v>3</v>
      </c>
      <c r="H66" s="130">
        <f>IF(ISNUMBER('NET SKINS &amp; Class Results'!H103), 'NET SKINS &amp; Class Results'!H103,"")</f>
        <v>4</v>
      </c>
      <c r="I66" s="130">
        <f>IF(ISNUMBER('NET SKINS &amp; Class Results'!I103), 'NET SKINS &amp; Class Results'!I103,"")</f>
        <v>4</v>
      </c>
      <c r="J66" s="130">
        <f>IF(ISNUMBER('NET SKINS &amp; Class Results'!J103), 'NET SKINS &amp; Class Results'!J103,"")</f>
        <v>4</v>
      </c>
      <c r="K66" s="130">
        <f>IF(ISNUMBER('NET SKINS &amp; Class Results'!K103), 'NET SKINS &amp; Class Results'!K103,"")</f>
        <v>2</v>
      </c>
      <c r="L66" s="130">
        <f>IF(ISNUMBER('NET SKINS &amp; Class Results'!L103), 'NET SKINS &amp; Class Results'!L103,"")</f>
        <v>5</v>
      </c>
      <c r="M66" s="125">
        <f t="shared" ref="M66" si="117">IF(SUM(D66:L66)&gt;0, SUM(D66:L66), "")</f>
        <v>38</v>
      </c>
      <c r="N66" s="130">
        <f>IF(ISNUMBER('NET SKINS &amp; Class Results'!N103), 'NET SKINS &amp; Class Results'!N103,"")</f>
        <v>7</v>
      </c>
      <c r="O66" s="130">
        <f>IF(ISNUMBER('NET SKINS &amp; Class Results'!O103), 'NET SKINS &amp; Class Results'!O103,"")</f>
        <v>3</v>
      </c>
      <c r="P66" s="130">
        <f>IF(ISNUMBER('NET SKINS &amp; Class Results'!P103), 'NET SKINS &amp; Class Results'!P103,"")</f>
        <v>4</v>
      </c>
      <c r="Q66" s="130">
        <f>IF(ISNUMBER('NET SKINS &amp; Class Results'!Q103), 'NET SKINS &amp; Class Results'!Q103,"")</f>
        <v>5</v>
      </c>
      <c r="R66" s="130">
        <f>IF(ISNUMBER('NET SKINS &amp; Class Results'!R103), 'NET SKINS &amp; Class Results'!R103,"")</f>
        <v>4</v>
      </c>
      <c r="S66" s="130">
        <f>IF(ISNUMBER('NET SKINS &amp; Class Results'!S103), 'NET SKINS &amp; Class Results'!S103,"")</f>
        <v>4</v>
      </c>
      <c r="T66" s="130">
        <f>IF(ISNUMBER('NET SKINS &amp; Class Results'!T103), 'NET SKINS &amp; Class Results'!T103,"")</f>
        <v>6</v>
      </c>
      <c r="U66" s="130">
        <f>IF(ISNUMBER('NET SKINS &amp; Class Results'!U103), 'NET SKINS &amp; Class Results'!U103,"")</f>
        <v>4</v>
      </c>
      <c r="V66" s="130">
        <f>IF(ISNUMBER('NET SKINS &amp; Class Results'!V103), 'NET SKINS &amp; Class Results'!V103,"")</f>
        <v>3</v>
      </c>
      <c r="W66" s="125">
        <f t="shared" ref="W66" si="118">IF(SUM(N66:V66)&gt;0, SUM(N66:V66), "")</f>
        <v>40</v>
      </c>
      <c r="X66" s="164">
        <f t="shared" ref="X66:X72" si="119">IF(ISNUMBER(M67),M67+W67, "")</f>
        <v>31</v>
      </c>
      <c r="Y66" s="161">
        <f>IF(ISNUMBER(W66),RANK(X66,$X$14:$X$72),"")</f>
        <v>6</v>
      </c>
      <c r="Z66" s="14"/>
      <c r="AA66" s="14"/>
      <c r="AB66" s="14"/>
    </row>
    <row r="67" spans="1:28" ht="15.75" x14ac:dyDescent="0.25">
      <c r="A67" s="118"/>
      <c r="B67" s="79"/>
      <c r="C67" s="80"/>
      <c r="D67" s="128">
        <f>IF(ISNUMBER(D66), VLOOKUP(D66-D$7, INSTRUCTIONS!$D$3:$E$14, 2),"")</f>
        <v>0</v>
      </c>
      <c r="E67" s="128">
        <f>IF(ISNUMBER(E66), VLOOKUP(E66-E$7, INSTRUCTIONS!$D$3:$E$14, 2),"")</f>
        <v>1</v>
      </c>
      <c r="F67" s="128">
        <f>IF(ISNUMBER(F66), VLOOKUP(F66-F$7, INSTRUCTIONS!$D$3:$E$14, 2),"")</f>
        <v>2</v>
      </c>
      <c r="G67" s="128">
        <f>IF(ISNUMBER(G66), VLOOKUP(G66-G$7, INSTRUCTIONS!$D$3:$E$14, 2),"")</f>
        <v>2</v>
      </c>
      <c r="H67" s="128">
        <f>IF(ISNUMBER(H66), VLOOKUP(H66-H$7, INSTRUCTIONS!$D$3:$E$14, 2),"")</f>
        <v>2</v>
      </c>
      <c r="I67" s="128">
        <f>IF(ISNUMBER(I66), VLOOKUP(I66-I$7, INSTRUCTIONS!$D$3:$E$14, 2),"")</f>
        <v>3</v>
      </c>
      <c r="J67" s="128">
        <f>IF(ISNUMBER(J66), VLOOKUP(J66-J$7, INSTRUCTIONS!$D$3:$E$14, 2),"")</f>
        <v>2</v>
      </c>
      <c r="K67" s="128">
        <f>IF(ISNUMBER(K66), VLOOKUP(K66-K$7, INSTRUCTIONS!$D$3:$E$14, 2),"")</f>
        <v>3</v>
      </c>
      <c r="L67" s="128">
        <f>IF(ISNUMBER(L66), VLOOKUP(L66-L$7, INSTRUCTIONS!$D$3:$E$14, 2),"")</f>
        <v>1</v>
      </c>
      <c r="M67" s="126">
        <f t="shared" ref="M67" si="120">SUM(D67:L67)</f>
        <v>16</v>
      </c>
      <c r="N67" s="128">
        <f>IF(ISNUMBER(N66), VLOOKUP(N66-N$7, INSTRUCTIONS!$D$3:$E$14, 2),"")</f>
        <v>0</v>
      </c>
      <c r="O67" s="128">
        <f>IF(ISNUMBER(O66), VLOOKUP(O66-O$7, INSTRUCTIONS!$D$3:$E$14, 2),"")</f>
        <v>3</v>
      </c>
      <c r="P67" s="128">
        <f>IF(ISNUMBER(P66), VLOOKUP(P66-P$7, INSTRUCTIONS!$D$3:$E$14, 2),"")</f>
        <v>1</v>
      </c>
      <c r="Q67" s="128">
        <f>IF(ISNUMBER(Q66), VLOOKUP(Q66-Q$7, INSTRUCTIONS!$D$3:$E$14, 2),"")</f>
        <v>2</v>
      </c>
      <c r="R67" s="128">
        <f>IF(ISNUMBER(R66), VLOOKUP(R66-R$7, INSTRUCTIONS!$D$3:$E$14, 2),"")</f>
        <v>2</v>
      </c>
      <c r="S67" s="128">
        <f>IF(ISNUMBER(S66), VLOOKUP(S66-S$7, INSTRUCTIONS!$D$3:$E$14, 2),"")</f>
        <v>2</v>
      </c>
      <c r="T67" s="128">
        <f>IF(ISNUMBER(T66), VLOOKUP(T66-T$7, INSTRUCTIONS!$D$3:$E$14, 2),"")</f>
        <v>1</v>
      </c>
      <c r="U67" s="128">
        <f>IF(ISNUMBER(U66), VLOOKUP(U66-U$7, INSTRUCTIONS!$D$3:$E$14, 2),"")</f>
        <v>1</v>
      </c>
      <c r="V67" s="128">
        <f>IF(ISNUMBER(V66), VLOOKUP(V66-V$7, INSTRUCTIONS!$D$3:$E$14, 2),"")</f>
        <v>3</v>
      </c>
      <c r="W67" s="126">
        <f t="shared" ref="W67" si="121">SUM(N67:V67)</f>
        <v>15</v>
      </c>
      <c r="X67" s="164"/>
      <c r="Y67" s="161"/>
      <c r="Z67" s="14"/>
      <c r="AA67" s="14"/>
      <c r="AB67" s="14"/>
    </row>
    <row r="68" spans="1:28" ht="15.75" x14ac:dyDescent="0.25">
      <c r="A68" s="118"/>
      <c r="B68" s="79"/>
      <c r="C68" s="80"/>
      <c r="D68" s="130"/>
      <c r="E68" s="130"/>
      <c r="F68" s="130"/>
      <c r="G68" s="130"/>
      <c r="H68" s="130"/>
      <c r="I68" s="130"/>
      <c r="J68" s="130"/>
      <c r="K68" s="130"/>
      <c r="L68" s="130"/>
      <c r="M68" s="127"/>
      <c r="N68" s="130"/>
      <c r="O68" s="130"/>
      <c r="P68" s="130"/>
      <c r="Q68" s="130"/>
      <c r="R68" s="130"/>
      <c r="S68" s="130"/>
      <c r="T68" s="130"/>
      <c r="U68" s="130"/>
      <c r="V68" s="130"/>
      <c r="W68" s="127"/>
      <c r="X68" s="164" t="str">
        <f t="shared" si="119"/>
        <v/>
      </c>
      <c r="Y68" s="161" t="str">
        <f>IF(ISNUMBER(W68),RANK(X68,$X$14:$X$72),"")</f>
        <v/>
      </c>
      <c r="Z68" s="14"/>
      <c r="AA68" s="14"/>
      <c r="AB68" s="14"/>
    </row>
    <row r="69" spans="1:28" ht="15.75" x14ac:dyDescent="0.25">
      <c r="A69" s="118"/>
      <c r="B69" s="79"/>
      <c r="C69" s="80"/>
      <c r="D69" s="130"/>
      <c r="E69" s="130"/>
      <c r="F69" s="130"/>
      <c r="G69" s="130"/>
      <c r="H69" s="130"/>
      <c r="I69" s="130"/>
      <c r="J69" s="130"/>
      <c r="K69" s="130"/>
      <c r="L69" s="130"/>
      <c r="M69" s="127"/>
      <c r="N69" s="130"/>
      <c r="O69" s="130"/>
      <c r="P69" s="130"/>
      <c r="Q69" s="130"/>
      <c r="R69" s="130"/>
      <c r="S69" s="130"/>
      <c r="T69" s="130"/>
      <c r="U69" s="130"/>
      <c r="V69" s="130"/>
      <c r="W69" s="127"/>
      <c r="X69" s="164"/>
      <c r="Y69" s="161"/>
      <c r="Z69" s="14"/>
      <c r="AA69" s="14"/>
      <c r="AB69" s="14"/>
    </row>
    <row r="70" spans="1:28" ht="15.75" x14ac:dyDescent="0.25">
      <c r="A70" s="118"/>
      <c r="B70" s="79"/>
      <c r="C70" s="80"/>
      <c r="D70" s="130"/>
      <c r="E70" s="130"/>
      <c r="F70" s="130"/>
      <c r="G70" s="130"/>
      <c r="H70" s="130"/>
      <c r="I70" s="130"/>
      <c r="J70" s="130"/>
      <c r="K70" s="130"/>
      <c r="L70" s="130"/>
      <c r="M70" s="127"/>
      <c r="N70" s="130"/>
      <c r="O70" s="130"/>
      <c r="P70" s="130"/>
      <c r="Q70" s="130"/>
      <c r="R70" s="130"/>
      <c r="S70" s="130"/>
      <c r="T70" s="130"/>
      <c r="U70" s="130"/>
      <c r="V70" s="130"/>
      <c r="W70" s="127"/>
      <c r="X70" s="164" t="str">
        <f t="shared" si="119"/>
        <v/>
      </c>
      <c r="Y70" s="161" t="str">
        <f>IF(ISNUMBER(W70),RANK(X70,$X$14:$X$72),"")</f>
        <v/>
      </c>
      <c r="Z70" s="14"/>
      <c r="AA70" s="14"/>
      <c r="AB70" s="14"/>
    </row>
    <row r="71" spans="1:28" ht="15.75" x14ac:dyDescent="0.25">
      <c r="A71" s="118"/>
      <c r="B71" s="79"/>
      <c r="C71" s="80"/>
      <c r="D71" s="130"/>
      <c r="E71" s="130"/>
      <c r="F71" s="130"/>
      <c r="G71" s="130"/>
      <c r="H71" s="130"/>
      <c r="I71" s="130"/>
      <c r="J71" s="130"/>
      <c r="K71" s="130"/>
      <c r="L71" s="130"/>
      <c r="M71" s="127"/>
      <c r="N71" s="130"/>
      <c r="O71" s="130"/>
      <c r="P71" s="130"/>
      <c r="Q71" s="130"/>
      <c r="R71" s="130"/>
      <c r="S71" s="130"/>
      <c r="T71" s="130"/>
      <c r="U71" s="130"/>
      <c r="V71" s="130"/>
      <c r="W71" s="127"/>
      <c r="X71" s="164"/>
      <c r="Y71" s="161"/>
      <c r="Z71" s="14"/>
      <c r="AA71" s="14"/>
      <c r="AB71" s="14"/>
    </row>
    <row r="72" spans="1:28" ht="15.75" x14ac:dyDescent="0.25">
      <c r="A72" s="82"/>
      <c r="B72" s="82"/>
      <c r="C72" s="80"/>
      <c r="D72" s="15"/>
      <c r="E72" s="15"/>
      <c r="F72" s="15"/>
      <c r="G72" s="15"/>
      <c r="H72" s="15"/>
      <c r="I72" s="15"/>
      <c r="J72" s="15"/>
      <c r="K72" s="15"/>
      <c r="L72" s="15"/>
      <c r="M72" s="16"/>
      <c r="N72" s="15"/>
      <c r="O72" s="15"/>
      <c r="P72" s="15"/>
      <c r="Q72" s="15"/>
      <c r="R72" s="15"/>
      <c r="S72" s="15"/>
      <c r="T72" s="15"/>
      <c r="U72" s="15"/>
      <c r="V72" s="15"/>
      <c r="W72" s="16"/>
      <c r="X72" s="164" t="str">
        <f t="shared" si="119"/>
        <v/>
      </c>
      <c r="Y72" s="161" t="str">
        <f>IF(ISNUMBER(W72),RANK(X72,$X$14:$X$72),"")</f>
        <v/>
      </c>
      <c r="Z72" s="14"/>
      <c r="AA72" s="14"/>
      <c r="AB72" s="14"/>
    </row>
    <row r="73" spans="1:28" ht="15.75" x14ac:dyDescent="0.25">
      <c r="A73" s="82"/>
      <c r="B73" s="82"/>
      <c r="C73" s="80"/>
      <c r="D73" s="15"/>
      <c r="E73" s="15"/>
      <c r="F73" s="15"/>
      <c r="G73" s="15"/>
      <c r="H73" s="15"/>
      <c r="I73" s="15"/>
      <c r="J73" s="15"/>
      <c r="K73" s="15"/>
      <c r="L73" s="15"/>
      <c r="M73" s="16"/>
      <c r="N73" s="15"/>
      <c r="O73" s="15"/>
      <c r="P73" s="15"/>
      <c r="Q73" s="15"/>
      <c r="R73" s="15"/>
      <c r="S73" s="15"/>
      <c r="T73" s="15"/>
      <c r="U73" s="15"/>
      <c r="V73" s="15"/>
      <c r="W73" s="16"/>
      <c r="X73" s="164"/>
      <c r="Y73" s="161"/>
      <c r="Z73" s="14"/>
      <c r="AA73" s="14"/>
      <c r="AB73" s="14"/>
    </row>
    <row r="74" spans="1:28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</row>
    <row r="75" spans="1:28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 spans="1:28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</row>
  </sheetData>
  <sheetProtection algorithmName="SHA-512" hashValue="+zIFZPsyxqhmKv7l9W/ltyYexaKxf49uHv4qPgF+bl2E7ii5ZfkUe0EC9DQ+Gu8a1hcDjGgkQowdcnQqsfqM2w==" saltValue="tltkmnXypcdK1A70cjVXGA==" spinCount="100000" sheet="1" objects="1" scenarios="1"/>
  <mergeCells count="69">
    <mergeCell ref="Y20:Y21"/>
    <mergeCell ref="A1:X1"/>
    <mergeCell ref="A2:X2"/>
    <mergeCell ref="D4:F4"/>
    <mergeCell ref="AA8:AB8"/>
    <mergeCell ref="Y14:Y15"/>
    <mergeCell ref="Y16:Y17"/>
    <mergeCell ref="Y18:Y19"/>
    <mergeCell ref="X10:X11"/>
    <mergeCell ref="Y10:Y11"/>
    <mergeCell ref="X12:X13"/>
    <mergeCell ref="Y12:Y13"/>
    <mergeCell ref="Y42:Y43"/>
    <mergeCell ref="Y22:Y23"/>
    <mergeCell ref="Y24:Y25"/>
    <mergeCell ref="Y26:Y27"/>
    <mergeCell ref="Y28:Y29"/>
    <mergeCell ref="Y30:Y31"/>
    <mergeCell ref="Y32:Y33"/>
    <mergeCell ref="Y34:Y35"/>
    <mergeCell ref="Y36:Y37"/>
    <mergeCell ref="Y38:Y39"/>
    <mergeCell ref="Y40:Y41"/>
    <mergeCell ref="Y66:Y67"/>
    <mergeCell ref="Y44:Y45"/>
    <mergeCell ref="Y46:Y47"/>
    <mergeCell ref="Y48:Y49"/>
    <mergeCell ref="Y50:Y51"/>
    <mergeCell ref="Y52:Y53"/>
    <mergeCell ref="Y54:Y55"/>
    <mergeCell ref="Y56:Y57"/>
    <mergeCell ref="Y58:Y59"/>
    <mergeCell ref="Y60:Y61"/>
    <mergeCell ref="Y62:Y63"/>
    <mergeCell ref="Y64:Y65"/>
    <mergeCell ref="X34:X35"/>
    <mergeCell ref="X14:X15"/>
    <mergeCell ref="X16:X17"/>
    <mergeCell ref="X18:X19"/>
    <mergeCell ref="X20:X21"/>
    <mergeCell ref="X22:X23"/>
    <mergeCell ref="X24:X25"/>
    <mergeCell ref="X26:X27"/>
    <mergeCell ref="X28:X29"/>
    <mergeCell ref="X30:X31"/>
    <mergeCell ref="X32:X33"/>
    <mergeCell ref="X54:X55"/>
    <mergeCell ref="X56:X57"/>
    <mergeCell ref="X36:X37"/>
    <mergeCell ref="X38:X39"/>
    <mergeCell ref="X40:X41"/>
    <mergeCell ref="X42:X43"/>
    <mergeCell ref="X44:X45"/>
    <mergeCell ref="Y70:Y71"/>
    <mergeCell ref="Y72:Y73"/>
    <mergeCell ref="Y6:Y8"/>
    <mergeCell ref="X68:X69"/>
    <mergeCell ref="X70:X71"/>
    <mergeCell ref="X72:X73"/>
    <mergeCell ref="X58:X59"/>
    <mergeCell ref="X60:X61"/>
    <mergeCell ref="X62:X63"/>
    <mergeCell ref="X64:X65"/>
    <mergeCell ref="X66:X67"/>
    <mergeCell ref="Y68:Y69"/>
    <mergeCell ref="X46:X47"/>
    <mergeCell ref="X48:X49"/>
    <mergeCell ref="X50:X51"/>
    <mergeCell ref="X52:X53"/>
  </mergeCells>
  <conditionalFormatting sqref="Y14 Y16 Y18 Y20 Y22 Y24 Y26 Y28 Y30 Y32 Y34 Y36 Y38 Y40 Y42 Y44 Y46 Y48 Y50 Y52 Y54 Y56 Y58 Y60 Y62 Y64 Y66 Y68 Y70 Y72">
    <cfRule type="cellIs" dxfId="3" priority="10" operator="lessThan">
      <formula>6</formula>
    </cfRule>
  </conditionalFormatting>
  <conditionalFormatting sqref="V68:V71">
    <cfRule type="cellIs" dxfId="2" priority="17" operator="between">
      <formula>1</formula>
      <formula>20</formula>
    </cfRule>
  </conditionalFormatting>
  <conditionalFormatting sqref="V68:V71">
    <cfRule type="cellIs" dxfId="1" priority="248" operator="equal">
      <formula>IF(#REF!&lt;&gt;"", #REF!,-1)</formula>
    </cfRule>
  </conditionalFormatting>
  <conditionalFormatting sqref="Y10 Y12">
    <cfRule type="cellIs" dxfId="0" priority="1" operator="lessThan">
      <formula>6</formula>
    </cfRule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33CCFF"/>
  </sheetPr>
  <dimension ref="A1:E14"/>
  <sheetViews>
    <sheetView workbookViewId="0">
      <selection activeCell="B28" sqref="B28"/>
    </sheetView>
  </sheetViews>
  <sheetFormatPr defaultRowHeight="15" x14ac:dyDescent="0.25"/>
  <cols>
    <col min="2" max="2" width="126.7109375" customWidth="1"/>
    <col min="4" max="4" width="20" customWidth="1"/>
    <col min="5" max="5" width="17.7109375" customWidth="1"/>
  </cols>
  <sheetData>
    <row r="1" spans="1:5" ht="26.25" x14ac:dyDescent="0.4">
      <c r="A1" s="167" t="s">
        <v>2</v>
      </c>
      <c r="B1" s="167"/>
      <c r="D1" s="169" t="s">
        <v>379</v>
      </c>
      <c r="E1" s="169"/>
    </row>
    <row r="2" spans="1:5" ht="30" customHeight="1" x14ac:dyDescent="0.25">
      <c r="A2" s="104"/>
      <c r="B2" s="104"/>
      <c r="D2" s="120" t="s">
        <v>377</v>
      </c>
      <c r="E2" s="121" t="s">
        <v>378</v>
      </c>
    </row>
    <row r="3" spans="1:5" x14ac:dyDescent="0.25">
      <c r="A3" s="105" t="s">
        <v>0</v>
      </c>
      <c r="B3" s="104"/>
      <c r="D3" s="122">
        <v>-5</v>
      </c>
      <c r="E3" s="122">
        <v>6</v>
      </c>
    </row>
    <row r="4" spans="1:5" ht="39" customHeight="1" x14ac:dyDescent="0.25">
      <c r="A4" s="168" t="s">
        <v>299</v>
      </c>
      <c r="B4" s="168"/>
      <c r="D4" s="122">
        <v>-4</v>
      </c>
      <c r="E4" s="122">
        <v>6</v>
      </c>
    </row>
    <row r="5" spans="1:5" x14ac:dyDescent="0.25">
      <c r="A5" s="105"/>
      <c r="B5" s="106"/>
      <c r="D5" s="122">
        <v>-3</v>
      </c>
      <c r="E5" s="122">
        <v>5</v>
      </c>
    </row>
    <row r="6" spans="1:5" x14ac:dyDescent="0.25">
      <c r="A6" s="105" t="s">
        <v>1</v>
      </c>
      <c r="B6" s="104"/>
      <c r="D6" s="122">
        <v>-2</v>
      </c>
      <c r="E6" s="122">
        <v>4</v>
      </c>
    </row>
    <row r="7" spans="1:5" x14ac:dyDescent="0.25">
      <c r="A7" s="104">
        <v>1</v>
      </c>
      <c r="B7" s="104" t="s">
        <v>302</v>
      </c>
      <c r="D7" s="122">
        <v>-1</v>
      </c>
      <c r="E7" s="122">
        <v>3</v>
      </c>
    </row>
    <row r="8" spans="1:5" x14ac:dyDescent="0.25">
      <c r="A8" s="104">
        <v>2</v>
      </c>
      <c r="B8" s="104" t="s">
        <v>303</v>
      </c>
      <c r="D8" s="122">
        <v>0</v>
      </c>
      <c r="E8" s="122">
        <v>2</v>
      </c>
    </row>
    <row r="9" spans="1:5" x14ac:dyDescent="0.25">
      <c r="A9" s="104">
        <v>3</v>
      </c>
      <c r="B9" s="104" t="s">
        <v>300</v>
      </c>
      <c r="D9" s="122">
        <v>1</v>
      </c>
      <c r="E9" s="122">
        <v>1</v>
      </c>
    </row>
    <row r="10" spans="1:5" x14ac:dyDescent="0.25">
      <c r="A10" s="104"/>
      <c r="B10" s="104" t="s">
        <v>301</v>
      </c>
      <c r="D10" s="122">
        <v>2</v>
      </c>
      <c r="E10" s="122">
        <v>0</v>
      </c>
    </row>
    <row r="11" spans="1:5" ht="30" x14ac:dyDescent="0.25">
      <c r="A11" s="107">
        <v>4</v>
      </c>
      <c r="B11" s="108" t="s">
        <v>366</v>
      </c>
      <c r="D11" s="122">
        <v>3</v>
      </c>
      <c r="E11" s="122">
        <v>0</v>
      </c>
    </row>
    <row r="12" spans="1:5" x14ac:dyDescent="0.25">
      <c r="A12" s="104">
        <v>5</v>
      </c>
      <c r="B12" s="104" t="s">
        <v>31</v>
      </c>
      <c r="D12" s="122">
        <v>4</v>
      </c>
      <c r="E12" s="122">
        <v>0</v>
      </c>
    </row>
    <row r="13" spans="1:5" x14ac:dyDescent="0.25">
      <c r="A13" s="104"/>
      <c r="B13" s="104"/>
      <c r="D13" s="122">
        <v>5</v>
      </c>
      <c r="E13" s="122">
        <v>0</v>
      </c>
    </row>
    <row r="14" spans="1:5" x14ac:dyDescent="0.25">
      <c r="D14" s="122">
        <v>6</v>
      </c>
      <c r="E14" s="122">
        <v>0</v>
      </c>
    </row>
  </sheetData>
  <sheetProtection selectLockedCells="1" selectUnlockedCells="1"/>
  <mergeCells count="3">
    <mergeCell ref="A1:B1"/>
    <mergeCell ref="A4:B4"/>
    <mergeCell ref="D1:E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34"/>
  <sheetViews>
    <sheetView workbookViewId="0">
      <selection activeCell="A8" sqref="A8"/>
    </sheetView>
  </sheetViews>
  <sheetFormatPr defaultRowHeight="15" x14ac:dyDescent="0.25"/>
  <cols>
    <col min="1" max="1" width="173.5703125" style="33" customWidth="1"/>
  </cols>
  <sheetData>
    <row r="1" spans="1:1" ht="16.5" x14ac:dyDescent="0.25">
      <c r="A1" s="103" t="s">
        <v>41</v>
      </c>
    </row>
    <row r="2" spans="1:1" ht="16.5" x14ac:dyDescent="0.25">
      <c r="A2" s="31"/>
    </row>
    <row r="3" spans="1:1" ht="16.5" x14ac:dyDescent="0.25">
      <c r="A3" s="32" t="s">
        <v>42</v>
      </c>
    </row>
    <row r="4" spans="1:1" ht="16.5" x14ac:dyDescent="0.25">
      <c r="A4" s="32"/>
    </row>
    <row r="5" spans="1:1" ht="33" x14ac:dyDescent="0.25">
      <c r="A5" s="32" t="s">
        <v>43</v>
      </c>
    </row>
    <row r="6" spans="1:1" ht="16.5" x14ac:dyDescent="0.25">
      <c r="A6" s="32"/>
    </row>
    <row r="7" spans="1:1" ht="16.5" x14ac:dyDescent="0.25">
      <c r="A7" s="32" t="s">
        <v>44</v>
      </c>
    </row>
    <row r="8" spans="1:1" ht="16.5" x14ac:dyDescent="0.25">
      <c r="A8" s="32" t="s">
        <v>45</v>
      </c>
    </row>
    <row r="9" spans="1:1" ht="16.5" x14ac:dyDescent="0.25">
      <c r="A9" s="32" t="s">
        <v>46</v>
      </c>
    </row>
    <row r="10" spans="1:1" ht="16.5" x14ac:dyDescent="0.25">
      <c r="A10" s="32" t="s">
        <v>47</v>
      </c>
    </row>
    <row r="11" spans="1:1" ht="16.5" x14ac:dyDescent="0.25">
      <c r="A11" s="32" t="s">
        <v>48</v>
      </c>
    </row>
    <row r="12" spans="1:1" ht="16.5" x14ac:dyDescent="0.25">
      <c r="A12" s="32"/>
    </row>
    <row r="13" spans="1:1" ht="16.5" x14ac:dyDescent="0.25">
      <c r="A13" s="32" t="s">
        <v>49</v>
      </c>
    </row>
    <row r="14" spans="1:1" ht="16.5" x14ac:dyDescent="0.25">
      <c r="A14" s="32" t="s">
        <v>50</v>
      </c>
    </row>
    <row r="15" spans="1:1" ht="16.5" x14ac:dyDescent="0.25">
      <c r="A15" s="32" t="s">
        <v>51</v>
      </c>
    </row>
    <row r="16" spans="1:1" ht="16.5" x14ac:dyDescent="0.25">
      <c r="A16" s="32" t="s">
        <v>52</v>
      </c>
    </row>
    <row r="17" spans="1:1" ht="16.5" x14ac:dyDescent="0.25">
      <c r="A17" s="32" t="s">
        <v>53</v>
      </c>
    </row>
    <row r="18" spans="1:1" ht="16.5" x14ac:dyDescent="0.25">
      <c r="A18" s="32" t="s">
        <v>54</v>
      </c>
    </row>
    <row r="19" spans="1:1" ht="16.5" x14ac:dyDescent="0.25">
      <c r="A19" s="32"/>
    </row>
    <row r="20" spans="1:1" ht="16.5" x14ac:dyDescent="0.25">
      <c r="A20" s="32" t="s">
        <v>55</v>
      </c>
    </row>
    <row r="21" spans="1:1" ht="16.5" x14ac:dyDescent="0.25">
      <c r="A21" s="32" t="s">
        <v>56</v>
      </c>
    </row>
    <row r="22" spans="1:1" ht="16.5" x14ac:dyDescent="0.25">
      <c r="A22" s="32" t="s">
        <v>57</v>
      </c>
    </row>
    <row r="23" spans="1:1" ht="16.5" x14ac:dyDescent="0.25">
      <c r="A23" s="32" t="s">
        <v>58</v>
      </c>
    </row>
    <row r="24" spans="1:1" ht="16.5" x14ac:dyDescent="0.25">
      <c r="A24" s="32" t="s">
        <v>59</v>
      </c>
    </row>
    <row r="25" spans="1:1" ht="16.5" x14ac:dyDescent="0.25">
      <c r="A25" s="32" t="s">
        <v>60</v>
      </c>
    </row>
    <row r="26" spans="1:1" ht="16.5" x14ac:dyDescent="0.25">
      <c r="A26" s="32"/>
    </row>
    <row r="27" spans="1:1" ht="16.5" x14ac:dyDescent="0.25">
      <c r="A27" s="32" t="s">
        <v>61</v>
      </c>
    </row>
    <row r="28" spans="1:1" ht="16.5" x14ac:dyDescent="0.25">
      <c r="A28" s="32"/>
    </row>
    <row r="29" spans="1:1" ht="16.5" x14ac:dyDescent="0.25">
      <c r="A29" s="32" t="s">
        <v>62</v>
      </c>
    </row>
    <row r="30" spans="1:1" ht="16.5" x14ac:dyDescent="0.25">
      <c r="A30" s="32" t="s">
        <v>63</v>
      </c>
    </row>
    <row r="31" spans="1:1" ht="16.5" x14ac:dyDescent="0.25">
      <c r="A31" s="32"/>
    </row>
    <row r="32" spans="1:1" ht="49.5" x14ac:dyDescent="0.25">
      <c r="A32" s="32" t="s">
        <v>64</v>
      </c>
    </row>
    <row r="33" spans="1:1" ht="16.5" x14ac:dyDescent="0.25">
      <c r="A33" s="32"/>
    </row>
    <row r="34" spans="1:1" ht="33" x14ac:dyDescent="0.25">
      <c r="A34" s="32" t="s">
        <v>65</v>
      </c>
    </row>
  </sheetData>
  <sheetProtection algorithmName="SHA-512" hashValue="lMNFO+CcHnaxg1dxaMq9UQjdZQdQKkZ7KkfxdEmw5SSkd1imOWwQ+z9QWI5C5rJJqyr/3tecCryKLOkrkshOwA==" saltValue="wVR81FijNKFGDQdfJgCajw==" spinCount="100000" sheet="1" objects="1" scenarios="1"/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"/>
  <sheetViews>
    <sheetView topLeftCell="A37" zoomScale="99" workbookViewId="0">
      <selection activeCell="C37" sqref="C1:C1048576"/>
    </sheetView>
  </sheetViews>
  <sheetFormatPr defaultRowHeight="15" x14ac:dyDescent="0.25"/>
  <cols>
    <col min="2" max="2" width="9.140625" style="50"/>
    <col min="3" max="3" width="37.28515625" customWidth="1"/>
    <col min="4" max="8" width="9.140625" style="50"/>
    <col min="10" max="10" width="0" hidden="1" customWidth="1"/>
    <col min="11" max="11" width="15.42578125" hidden="1" customWidth="1"/>
    <col min="12" max="12" width="16.5703125" hidden="1" customWidth="1"/>
    <col min="13" max="13" width="24.7109375" hidden="1" customWidth="1"/>
    <col min="14" max="15" width="0" hidden="1" customWidth="1"/>
    <col min="16" max="16" width="29.28515625" hidden="1" customWidth="1"/>
    <col min="17" max="17" width="26.42578125" hidden="1" customWidth="1"/>
    <col min="18" max="23" width="0" hidden="1" customWidth="1"/>
  </cols>
  <sheetData>
    <row r="1" spans="1:23" ht="23.25" x14ac:dyDescent="0.35">
      <c r="A1" s="53" t="s">
        <v>32</v>
      </c>
      <c r="B1" s="51"/>
      <c r="C1" s="52"/>
      <c r="D1" s="51"/>
      <c r="E1" s="51"/>
      <c r="F1" s="51"/>
      <c r="G1" s="51"/>
      <c r="H1" s="51"/>
    </row>
    <row r="2" spans="1:23" x14ac:dyDescent="0.25">
      <c r="A2" s="170" t="s">
        <v>90</v>
      </c>
      <c r="B2" s="172" t="s">
        <v>91</v>
      </c>
      <c r="C2" s="174" t="s">
        <v>92</v>
      </c>
      <c r="D2" s="172" t="s">
        <v>93</v>
      </c>
      <c r="E2" s="58" t="s">
        <v>94</v>
      </c>
      <c r="F2" s="58" t="s">
        <v>96</v>
      </c>
      <c r="G2" s="58" t="s">
        <v>98</v>
      </c>
      <c r="H2" s="58" t="s">
        <v>100</v>
      </c>
    </row>
    <row r="3" spans="1:23" ht="26.25" thickBot="1" x14ac:dyDescent="0.3">
      <c r="A3" s="171"/>
      <c r="B3" s="173"/>
      <c r="C3" s="175"/>
      <c r="D3" s="173"/>
      <c r="E3" s="59" t="s">
        <v>95</v>
      </c>
      <c r="F3" s="59" t="s">
        <v>97</v>
      </c>
      <c r="G3" s="59" t="s">
        <v>99</v>
      </c>
      <c r="H3" s="59" t="s">
        <v>101</v>
      </c>
      <c r="J3">
        <v>3</v>
      </c>
    </row>
    <row r="4" spans="1:23" ht="16.5" customHeight="1" thickBot="1" x14ac:dyDescent="0.3">
      <c r="A4" s="35">
        <v>2182721</v>
      </c>
      <c r="B4" s="37">
        <v>351</v>
      </c>
      <c r="C4" s="35" t="s">
        <v>71</v>
      </c>
      <c r="D4" s="37">
        <v>5.6</v>
      </c>
      <c r="E4" s="37">
        <v>6</v>
      </c>
      <c r="F4" s="37">
        <v>5</v>
      </c>
      <c r="G4" s="37">
        <v>2</v>
      </c>
      <c r="H4" s="37">
        <v>1</v>
      </c>
      <c r="J4" t="str">
        <f>IF(D4&lt;7.6,"A",(IF(D4&lt;16.1,"B","C")))</f>
        <v>A</v>
      </c>
      <c r="K4" t="s">
        <v>162</v>
      </c>
      <c r="L4" t="s">
        <v>163</v>
      </c>
      <c r="M4" t="str">
        <f>CONCATENATE(L4,", ",K4)</f>
        <v>Commers, Paul</v>
      </c>
      <c r="P4" s="100" t="s">
        <v>107</v>
      </c>
      <c r="Q4" t="str">
        <f t="shared" ref="Q4:Q20" si="0">VLOOKUP($P4,$C$4:$M$84,11,FALSE)</f>
        <v>Bertelsen, Jeff</v>
      </c>
      <c r="R4" s="23" t="str">
        <f t="shared" ref="R4:R20" si="1">VLOOKUP($P4,$C$4:$M$84,8,FALSE)</f>
        <v>A</v>
      </c>
      <c r="S4" s="23" t="str">
        <f t="shared" ref="S4:S20" si="2">V4</f>
        <v>B</v>
      </c>
      <c r="T4" s="22">
        <f t="shared" ref="T4:T20" si="3">VLOOKUP($P4,$C$4:$M$84,3,FALSE)</f>
        <v>5</v>
      </c>
      <c r="U4" s="23" t="s">
        <v>34</v>
      </c>
      <c r="V4" s="23" t="s">
        <v>35</v>
      </c>
      <c r="W4" s="22">
        <v>4.4000000000000004</v>
      </c>
    </row>
    <row r="5" spans="1:23" ht="16.5" customHeight="1" thickBot="1" x14ac:dyDescent="0.3">
      <c r="A5" s="38">
        <v>1002667</v>
      </c>
      <c r="B5" s="54"/>
      <c r="C5" s="38" t="s">
        <v>72</v>
      </c>
      <c r="D5" s="39">
        <v>5.7</v>
      </c>
      <c r="E5" s="39">
        <v>7</v>
      </c>
      <c r="F5" s="39">
        <v>5</v>
      </c>
      <c r="G5" s="39">
        <v>2</v>
      </c>
      <c r="H5" s="39">
        <v>1</v>
      </c>
      <c r="J5" t="str">
        <f t="shared" ref="J5:J68" si="4">IF(D5&lt;7.6,"A",(IF(D5&lt;16.1,"B","C")))</f>
        <v>A</v>
      </c>
      <c r="K5" t="s">
        <v>279</v>
      </c>
      <c r="L5" t="s">
        <v>164</v>
      </c>
      <c r="M5" t="str">
        <f t="shared" ref="M5:M68" si="5">CONCATENATE(L5,", ",K5)</f>
        <v>Omato, Charles O</v>
      </c>
      <c r="P5" s="96" t="s">
        <v>104</v>
      </c>
      <c r="Q5" t="str">
        <f t="shared" si="0"/>
        <v>Bock, James</v>
      </c>
      <c r="R5" s="23" t="str">
        <f t="shared" si="1"/>
        <v>A</v>
      </c>
      <c r="S5" s="23" t="str">
        <f t="shared" si="2"/>
        <v>B</v>
      </c>
      <c r="T5" s="22">
        <f t="shared" si="3"/>
        <v>3</v>
      </c>
      <c r="U5" s="23" t="s">
        <v>34</v>
      </c>
      <c r="V5" s="23" t="s">
        <v>35</v>
      </c>
      <c r="W5" s="22">
        <v>2.8</v>
      </c>
    </row>
    <row r="6" spans="1:23" ht="16.5" customHeight="1" thickBot="1" x14ac:dyDescent="0.3">
      <c r="A6" s="40">
        <v>7627878</v>
      </c>
      <c r="B6" s="42">
        <v>32</v>
      </c>
      <c r="C6" s="40" t="s">
        <v>73</v>
      </c>
      <c r="D6" s="42">
        <v>6.3</v>
      </c>
      <c r="E6" s="42">
        <v>7</v>
      </c>
      <c r="F6" s="42">
        <v>6</v>
      </c>
      <c r="G6" s="42">
        <v>2</v>
      </c>
      <c r="H6" s="42">
        <v>0</v>
      </c>
      <c r="J6" t="str">
        <f t="shared" si="4"/>
        <v>A</v>
      </c>
      <c r="K6" t="s">
        <v>280</v>
      </c>
      <c r="L6" t="s">
        <v>165</v>
      </c>
      <c r="M6" t="str">
        <f t="shared" si="5"/>
        <v>Pederson, Corey D</v>
      </c>
      <c r="P6" s="96" t="s">
        <v>71</v>
      </c>
      <c r="Q6" t="str">
        <f t="shared" si="0"/>
        <v>Commers, Paul</v>
      </c>
      <c r="R6" s="23" t="str">
        <f t="shared" si="1"/>
        <v>A</v>
      </c>
      <c r="S6" s="23" t="str">
        <f t="shared" si="2"/>
        <v>B</v>
      </c>
      <c r="T6" s="22">
        <f t="shared" si="3"/>
        <v>6</v>
      </c>
      <c r="U6" s="23" t="s">
        <v>34</v>
      </c>
      <c r="V6" s="23" t="s">
        <v>35</v>
      </c>
      <c r="W6" s="22">
        <v>5.6</v>
      </c>
    </row>
    <row r="7" spans="1:23" ht="16.5" customHeight="1" thickBot="1" x14ac:dyDescent="0.3">
      <c r="A7" s="43">
        <v>10369430</v>
      </c>
      <c r="B7" s="55"/>
      <c r="C7" s="43" t="s">
        <v>74</v>
      </c>
      <c r="D7" s="57">
        <v>8.3000000000000007</v>
      </c>
      <c r="E7" s="57">
        <v>10</v>
      </c>
      <c r="F7" s="57">
        <v>8</v>
      </c>
      <c r="G7" s="57">
        <v>5</v>
      </c>
      <c r="H7" s="57">
        <v>2</v>
      </c>
      <c r="J7" t="str">
        <f t="shared" si="4"/>
        <v>B</v>
      </c>
      <c r="K7" t="s">
        <v>166</v>
      </c>
      <c r="L7" t="s">
        <v>167</v>
      </c>
      <c r="M7" t="str">
        <f t="shared" si="5"/>
        <v>Peterson, Derek</v>
      </c>
      <c r="P7" s="97" t="s">
        <v>103</v>
      </c>
      <c r="Q7" t="str">
        <f t="shared" si="0"/>
        <v>Gergen, Nick</v>
      </c>
      <c r="R7" s="23" t="str">
        <f t="shared" si="1"/>
        <v>A</v>
      </c>
      <c r="S7" s="23" t="str">
        <f t="shared" si="2"/>
        <v>B</v>
      </c>
      <c r="T7" s="22">
        <f t="shared" si="3"/>
        <v>3</v>
      </c>
      <c r="U7" s="23" t="s">
        <v>34</v>
      </c>
      <c r="V7" s="23" t="s">
        <v>35</v>
      </c>
      <c r="W7" s="22">
        <v>2.2999999999999998</v>
      </c>
    </row>
    <row r="8" spans="1:23" ht="16.5" customHeight="1" thickBot="1" x14ac:dyDescent="0.3">
      <c r="A8" s="40">
        <v>2457571</v>
      </c>
      <c r="B8" s="42">
        <v>449</v>
      </c>
      <c r="C8" s="40" t="s">
        <v>75</v>
      </c>
      <c r="D8" s="42">
        <v>8.4</v>
      </c>
      <c r="E8" s="42">
        <v>10</v>
      </c>
      <c r="F8" s="42">
        <v>8</v>
      </c>
      <c r="G8" s="42">
        <v>5</v>
      </c>
      <c r="H8" s="42">
        <v>2</v>
      </c>
      <c r="J8" t="str">
        <f t="shared" si="4"/>
        <v>B</v>
      </c>
      <c r="K8" t="s">
        <v>168</v>
      </c>
      <c r="L8" t="s">
        <v>169</v>
      </c>
      <c r="M8" t="str">
        <f t="shared" si="5"/>
        <v>Boosalis, Nick</v>
      </c>
      <c r="P8" s="101" t="s">
        <v>161</v>
      </c>
      <c r="Q8" t="str">
        <f t="shared" si="0"/>
        <v>Gunderson, AJ</v>
      </c>
      <c r="R8" s="23" t="str">
        <f t="shared" si="1"/>
        <v>A</v>
      </c>
      <c r="S8" s="23" t="str">
        <f t="shared" si="2"/>
        <v>B</v>
      </c>
      <c r="T8" s="22">
        <f t="shared" si="3"/>
        <v>6</v>
      </c>
      <c r="U8" s="23" t="s">
        <v>34</v>
      </c>
      <c r="V8" s="23" t="s">
        <v>35</v>
      </c>
      <c r="W8" s="22">
        <v>5.4</v>
      </c>
    </row>
    <row r="9" spans="1:23" ht="16.5" customHeight="1" thickBot="1" x14ac:dyDescent="0.3">
      <c r="A9" s="43">
        <v>10361177</v>
      </c>
      <c r="B9" s="55"/>
      <c r="C9" s="43" t="s">
        <v>76</v>
      </c>
      <c r="D9" s="57">
        <v>8.6</v>
      </c>
      <c r="E9" s="57">
        <v>10</v>
      </c>
      <c r="F9" s="57">
        <v>8</v>
      </c>
      <c r="G9" s="57">
        <v>5</v>
      </c>
      <c r="H9" s="57">
        <v>2</v>
      </c>
      <c r="J9" t="str">
        <f t="shared" si="4"/>
        <v>B</v>
      </c>
      <c r="K9" t="s">
        <v>170</v>
      </c>
      <c r="L9" t="s">
        <v>171</v>
      </c>
      <c r="M9" t="str">
        <f t="shared" si="5"/>
        <v>Reese, Kyle</v>
      </c>
      <c r="P9" s="96" t="s">
        <v>110</v>
      </c>
      <c r="Q9" t="str">
        <f t="shared" si="0"/>
        <v>Gunderson, David H</v>
      </c>
      <c r="R9" s="23" t="str">
        <f t="shared" si="1"/>
        <v>A</v>
      </c>
      <c r="S9" s="23" t="str">
        <f t="shared" si="2"/>
        <v>B</v>
      </c>
      <c r="T9" s="22">
        <f t="shared" si="3"/>
        <v>5</v>
      </c>
      <c r="U9" s="23" t="s">
        <v>34</v>
      </c>
      <c r="V9" s="23" t="s">
        <v>35</v>
      </c>
      <c r="W9" s="22">
        <v>4.7</v>
      </c>
    </row>
    <row r="10" spans="1:23" ht="16.5" customHeight="1" thickBot="1" x14ac:dyDescent="0.3">
      <c r="A10" s="40">
        <v>10565986</v>
      </c>
      <c r="B10" s="56"/>
      <c r="C10" s="40" t="s">
        <v>77</v>
      </c>
      <c r="D10" s="42">
        <v>8.6999999999999993</v>
      </c>
      <c r="E10" s="42">
        <v>10</v>
      </c>
      <c r="F10" s="42">
        <v>8</v>
      </c>
      <c r="G10" s="42">
        <v>5</v>
      </c>
      <c r="H10" s="42">
        <v>3</v>
      </c>
      <c r="J10" t="str">
        <f t="shared" si="4"/>
        <v>B</v>
      </c>
      <c r="K10" t="s">
        <v>172</v>
      </c>
      <c r="L10" t="s">
        <v>173</v>
      </c>
      <c r="M10" t="str">
        <f t="shared" si="5"/>
        <v>Waudby, Jeremy</v>
      </c>
      <c r="P10" s="97" t="s">
        <v>111</v>
      </c>
      <c r="Q10" t="str">
        <f t="shared" si="0"/>
        <v>Gunderson, Graham R</v>
      </c>
      <c r="R10" s="23" t="str">
        <f t="shared" si="1"/>
        <v>A</v>
      </c>
      <c r="S10" s="23" t="str">
        <f t="shared" si="2"/>
        <v>B</v>
      </c>
      <c r="T10" s="22">
        <f t="shared" si="3"/>
        <v>6</v>
      </c>
      <c r="U10" s="23" t="s">
        <v>34</v>
      </c>
      <c r="V10" s="23" t="s">
        <v>35</v>
      </c>
      <c r="W10" s="22">
        <v>4.8</v>
      </c>
    </row>
    <row r="11" spans="1:23" ht="16.5" customHeight="1" thickBot="1" x14ac:dyDescent="0.3">
      <c r="A11" s="43">
        <v>2209953</v>
      </c>
      <c r="B11" s="57">
        <v>462</v>
      </c>
      <c r="C11" s="43" t="s">
        <v>78</v>
      </c>
      <c r="D11" s="57">
        <v>8.8000000000000007</v>
      </c>
      <c r="E11" s="57">
        <v>10</v>
      </c>
      <c r="F11" s="57">
        <v>8</v>
      </c>
      <c r="G11" s="57">
        <v>5</v>
      </c>
      <c r="H11" s="57">
        <v>3</v>
      </c>
      <c r="J11" t="str">
        <f t="shared" si="4"/>
        <v>B</v>
      </c>
      <c r="K11" t="s">
        <v>162</v>
      </c>
      <c r="L11" t="s">
        <v>174</v>
      </c>
      <c r="M11" t="str">
        <f t="shared" si="5"/>
        <v>Kieffer, Paul</v>
      </c>
      <c r="P11" s="96" t="s">
        <v>102</v>
      </c>
      <c r="Q11" t="str">
        <f t="shared" si="0"/>
        <v>Karos, Joe</v>
      </c>
      <c r="R11" s="23" t="str">
        <f t="shared" si="1"/>
        <v>A</v>
      </c>
      <c r="S11" s="23" t="str">
        <f t="shared" si="2"/>
        <v>B</v>
      </c>
      <c r="T11" s="22">
        <f t="shared" si="3"/>
        <v>2</v>
      </c>
      <c r="U11" s="23" t="s">
        <v>34</v>
      </c>
      <c r="V11" s="23" t="s">
        <v>35</v>
      </c>
      <c r="W11" s="22">
        <v>1.8</v>
      </c>
    </row>
    <row r="12" spans="1:23" ht="16.5" customHeight="1" thickBot="1" x14ac:dyDescent="0.3">
      <c r="A12" s="40">
        <v>2182754</v>
      </c>
      <c r="B12" s="42">
        <v>165</v>
      </c>
      <c r="C12" s="40" t="s">
        <v>79</v>
      </c>
      <c r="D12" s="42">
        <v>9</v>
      </c>
      <c r="E12" s="42">
        <v>10</v>
      </c>
      <c r="F12" s="42">
        <v>9</v>
      </c>
      <c r="G12" s="42">
        <v>5</v>
      </c>
      <c r="H12" s="42">
        <v>3</v>
      </c>
      <c r="J12" t="str">
        <f t="shared" si="4"/>
        <v>B</v>
      </c>
      <c r="K12" t="s">
        <v>281</v>
      </c>
      <c r="L12" t="s">
        <v>176</v>
      </c>
      <c r="M12" t="str">
        <f t="shared" si="5"/>
        <v>Tsatsos, Charlie T</v>
      </c>
      <c r="P12" s="97" t="s">
        <v>105</v>
      </c>
      <c r="Q12" t="str">
        <f t="shared" si="0"/>
        <v>LaBarr, Zachary</v>
      </c>
      <c r="R12" s="23" t="str">
        <f t="shared" si="1"/>
        <v>A</v>
      </c>
      <c r="S12" s="23" t="str">
        <f t="shared" si="2"/>
        <v>B</v>
      </c>
      <c r="T12" s="22">
        <f t="shared" si="3"/>
        <v>4</v>
      </c>
      <c r="U12" s="23" t="s">
        <v>34</v>
      </c>
      <c r="V12" s="23" t="s">
        <v>35</v>
      </c>
      <c r="W12" s="22">
        <v>3.4</v>
      </c>
    </row>
    <row r="13" spans="1:23" ht="16.5" customHeight="1" thickBot="1" x14ac:dyDescent="0.3">
      <c r="A13" s="43">
        <v>2202288</v>
      </c>
      <c r="B13" s="57">
        <v>121</v>
      </c>
      <c r="C13" s="43" t="s">
        <v>80</v>
      </c>
      <c r="D13" s="57">
        <v>9.4</v>
      </c>
      <c r="E13" s="57">
        <v>11</v>
      </c>
      <c r="F13" s="57">
        <v>9</v>
      </c>
      <c r="G13" s="57">
        <v>6</v>
      </c>
      <c r="H13" s="57">
        <v>3</v>
      </c>
      <c r="J13" t="str">
        <f t="shared" si="4"/>
        <v>B</v>
      </c>
      <c r="K13" t="s">
        <v>282</v>
      </c>
      <c r="L13" t="s">
        <v>177</v>
      </c>
      <c r="M13" t="str">
        <f t="shared" si="5"/>
        <v>Sletten, Tom B</v>
      </c>
      <c r="P13" s="95" t="s">
        <v>72</v>
      </c>
      <c r="Q13" t="str">
        <f t="shared" si="0"/>
        <v>Omato, Charles O</v>
      </c>
      <c r="R13" s="23" t="str">
        <f t="shared" si="1"/>
        <v>A</v>
      </c>
      <c r="S13" s="23" t="str">
        <f t="shared" si="2"/>
        <v>B</v>
      </c>
      <c r="T13" s="22">
        <f t="shared" si="3"/>
        <v>7</v>
      </c>
      <c r="U13" s="23" t="s">
        <v>34</v>
      </c>
      <c r="V13" s="23" t="s">
        <v>35</v>
      </c>
      <c r="W13" s="22">
        <v>5.7</v>
      </c>
    </row>
    <row r="14" spans="1:23" ht="16.5" customHeight="1" thickBot="1" x14ac:dyDescent="0.3">
      <c r="A14" s="41">
        <v>866972</v>
      </c>
      <c r="B14" s="56"/>
      <c r="C14" s="40" t="s">
        <v>81</v>
      </c>
      <c r="D14" s="42">
        <v>9.6999999999999993</v>
      </c>
      <c r="E14" s="42">
        <v>11</v>
      </c>
      <c r="F14" s="42">
        <v>10</v>
      </c>
      <c r="G14" s="42">
        <v>6</v>
      </c>
      <c r="H14" s="42">
        <v>4</v>
      </c>
      <c r="J14" t="str">
        <f t="shared" si="4"/>
        <v>B</v>
      </c>
      <c r="K14" t="s">
        <v>168</v>
      </c>
      <c r="L14" t="s">
        <v>178</v>
      </c>
      <c r="M14" t="str">
        <f t="shared" si="5"/>
        <v>Bohlman, Nick</v>
      </c>
      <c r="P14" s="96" t="s">
        <v>106</v>
      </c>
      <c r="Q14" t="str">
        <f t="shared" si="0"/>
        <v>Orlenko, Bryan</v>
      </c>
      <c r="R14" s="23" t="str">
        <f t="shared" si="1"/>
        <v>A</v>
      </c>
      <c r="S14" s="23" t="str">
        <f t="shared" si="2"/>
        <v>B</v>
      </c>
      <c r="T14" s="22">
        <f t="shared" si="3"/>
        <v>5</v>
      </c>
      <c r="U14" s="23" t="s">
        <v>34</v>
      </c>
      <c r="V14" s="23" t="s">
        <v>35</v>
      </c>
      <c r="W14" s="22">
        <v>4.3</v>
      </c>
    </row>
    <row r="15" spans="1:23" ht="16.5" customHeight="1" thickBot="1" x14ac:dyDescent="0.3">
      <c r="A15" s="43">
        <v>4554036</v>
      </c>
      <c r="B15" s="57">
        <v>447</v>
      </c>
      <c r="C15" s="43" t="s">
        <v>82</v>
      </c>
      <c r="D15" s="57">
        <v>10</v>
      </c>
      <c r="E15" s="57">
        <v>12</v>
      </c>
      <c r="F15" s="57">
        <v>10</v>
      </c>
      <c r="G15" s="57">
        <v>6</v>
      </c>
      <c r="H15" s="57">
        <v>4</v>
      </c>
      <c r="J15" t="str">
        <f t="shared" si="4"/>
        <v>B</v>
      </c>
      <c r="K15" t="s">
        <v>283</v>
      </c>
      <c r="L15" t="s">
        <v>180</v>
      </c>
      <c r="M15" t="str">
        <f t="shared" si="5"/>
        <v>Patnode, Steve J</v>
      </c>
      <c r="P15" s="97" t="s">
        <v>113</v>
      </c>
      <c r="Q15" t="str">
        <f t="shared" si="0"/>
        <v>Palodichuk, Don</v>
      </c>
      <c r="R15" s="23" t="str">
        <f t="shared" si="1"/>
        <v>A</v>
      </c>
      <c r="S15" s="23" t="str">
        <f t="shared" si="2"/>
        <v>B</v>
      </c>
      <c r="T15" s="22">
        <f t="shared" si="3"/>
        <v>6</v>
      </c>
      <c r="U15" s="23" t="s">
        <v>34</v>
      </c>
      <c r="V15" s="23" t="s">
        <v>35</v>
      </c>
      <c r="W15" s="22">
        <v>5</v>
      </c>
    </row>
    <row r="16" spans="1:23" ht="16.5" customHeight="1" thickBot="1" x14ac:dyDescent="0.3">
      <c r="A16" s="40">
        <v>3193995</v>
      </c>
      <c r="B16" s="56"/>
      <c r="C16" s="40" t="s">
        <v>83</v>
      </c>
      <c r="D16" s="42">
        <v>10.1</v>
      </c>
      <c r="E16" s="42">
        <v>12</v>
      </c>
      <c r="F16" s="42">
        <v>10</v>
      </c>
      <c r="G16" s="42">
        <v>7</v>
      </c>
      <c r="H16" s="42">
        <v>4</v>
      </c>
      <c r="J16" t="str">
        <f t="shared" si="4"/>
        <v>B</v>
      </c>
      <c r="K16" t="s">
        <v>181</v>
      </c>
      <c r="L16" t="s">
        <v>182</v>
      </c>
      <c r="M16" t="str">
        <f t="shared" si="5"/>
        <v>Ruud, Scott</v>
      </c>
      <c r="P16" s="96" t="s">
        <v>73</v>
      </c>
      <c r="Q16" t="str">
        <f t="shared" si="0"/>
        <v>Pederson, Corey D</v>
      </c>
      <c r="R16" s="23" t="str">
        <f t="shared" si="1"/>
        <v>A</v>
      </c>
      <c r="S16" s="23" t="str">
        <f t="shared" si="2"/>
        <v>B</v>
      </c>
      <c r="T16" s="22">
        <f t="shared" si="3"/>
        <v>7</v>
      </c>
      <c r="U16" s="23" t="s">
        <v>34</v>
      </c>
      <c r="V16" s="23" t="s">
        <v>35</v>
      </c>
      <c r="W16" s="22">
        <v>6.3</v>
      </c>
    </row>
    <row r="17" spans="1:23" ht="16.5" customHeight="1" thickBot="1" x14ac:dyDescent="0.3">
      <c r="A17" s="43">
        <v>10504092</v>
      </c>
      <c r="B17" s="55"/>
      <c r="C17" s="43" t="s">
        <v>84</v>
      </c>
      <c r="D17" s="57">
        <v>10.4</v>
      </c>
      <c r="E17" s="57">
        <v>12</v>
      </c>
      <c r="F17" s="57">
        <v>10</v>
      </c>
      <c r="G17" s="57">
        <v>7</v>
      </c>
      <c r="H17" s="57">
        <v>4</v>
      </c>
      <c r="J17" t="str">
        <f t="shared" si="4"/>
        <v>B</v>
      </c>
      <c r="K17" t="s">
        <v>183</v>
      </c>
      <c r="L17" t="s">
        <v>184</v>
      </c>
      <c r="M17" t="str">
        <f t="shared" si="5"/>
        <v>Flowers, Adam</v>
      </c>
      <c r="P17" s="96" t="s">
        <v>112</v>
      </c>
      <c r="Q17" t="str">
        <f t="shared" si="0"/>
        <v>Pyle, Derek</v>
      </c>
      <c r="R17" s="23" t="str">
        <f t="shared" si="1"/>
        <v>A</v>
      </c>
      <c r="S17" s="23" t="str">
        <f t="shared" si="2"/>
        <v>B</v>
      </c>
      <c r="T17" s="22">
        <f t="shared" si="3"/>
        <v>6</v>
      </c>
      <c r="U17" s="23" t="s">
        <v>34</v>
      </c>
      <c r="V17" s="23" t="s">
        <v>35</v>
      </c>
      <c r="W17" s="22">
        <v>5</v>
      </c>
    </row>
    <row r="18" spans="1:23" ht="16.5" customHeight="1" thickBot="1" x14ac:dyDescent="0.3">
      <c r="A18" s="41">
        <v>650554</v>
      </c>
      <c r="B18" s="56"/>
      <c r="C18" s="40" t="s">
        <v>85</v>
      </c>
      <c r="D18" s="42">
        <v>10.4</v>
      </c>
      <c r="E18" s="42">
        <v>12</v>
      </c>
      <c r="F18" s="42">
        <v>10</v>
      </c>
      <c r="G18" s="42">
        <v>7</v>
      </c>
      <c r="H18" s="42">
        <v>4</v>
      </c>
      <c r="J18" t="str">
        <f t="shared" si="4"/>
        <v>B</v>
      </c>
      <c r="K18" t="s">
        <v>185</v>
      </c>
      <c r="L18" t="s">
        <v>186</v>
      </c>
      <c r="M18" t="str">
        <f t="shared" si="5"/>
        <v>Drikakis, Chris</v>
      </c>
      <c r="P18" s="96" t="s">
        <v>114</v>
      </c>
      <c r="Q18" t="str">
        <f t="shared" si="0"/>
        <v>Sisler, Eric</v>
      </c>
      <c r="R18" s="23" t="str">
        <f t="shared" si="1"/>
        <v>A</v>
      </c>
      <c r="S18" s="23" t="str">
        <f t="shared" si="2"/>
        <v>B</v>
      </c>
      <c r="T18" s="22">
        <f t="shared" si="3"/>
        <v>6</v>
      </c>
      <c r="U18" s="23" t="s">
        <v>34</v>
      </c>
      <c r="V18" s="23" t="s">
        <v>35</v>
      </c>
      <c r="W18" s="22">
        <v>5.0999999999999996</v>
      </c>
    </row>
    <row r="19" spans="1:23" ht="16.5" customHeight="1" thickBot="1" x14ac:dyDescent="0.3">
      <c r="A19" s="43">
        <v>2717490</v>
      </c>
      <c r="B19" s="57">
        <v>472</v>
      </c>
      <c r="C19" s="43" t="s">
        <v>86</v>
      </c>
      <c r="D19" s="57">
        <v>10.9</v>
      </c>
      <c r="E19" s="57">
        <v>13</v>
      </c>
      <c r="F19" s="57">
        <v>11</v>
      </c>
      <c r="G19" s="57">
        <v>7</v>
      </c>
      <c r="H19" s="57">
        <v>5</v>
      </c>
      <c r="J19" t="str">
        <f t="shared" si="4"/>
        <v>B</v>
      </c>
      <c r="K19" t="s">
        <v>187</v>
      </c>
      <c r="L19" t="s">
        <v>188</v>
      </c>
      <c r="M19" t="str">
        <f t="shared" si="5"/>
        <v>Mendoza, Jose</v>
      </c>
      <c r="P19" s="96" t="s">
        <v>108</v>
      </c>
      <c r="Q19" t="str">
        <f t="shared" si="0"/>
        <v>Trench, Jon</v>
      </c>
      <c r="R19" s="23" t="str">
        <f t="shared" si="1"/>
        <v>A</v>
      </c>
      <c r="S19" s="23" t="str">
        <f t="shared" si="2"/>
        <v>B</v>
      </c>
      <c r="T19" s="22">
        <f t="shared" si="3"/>
        <v>5</v>
      </c>
      <c r="U19" s="23" t="s">
        <v>34</v>
      </c>
      <c r="V19" s="23" t="s">
        <v>35</v>
      </c>
      <c r="W19" s="22">
        <v>4.4000000000000004</v>
      </c>
    </row>
    <row r="20" spans="1:23" ht="16.5" customHeight="1" thickBot="1" x14ac:dyDescent="0.3">
      <c r="A20" s="40">
        <v>3193996</v>
      </c>
      <c r="B20" s="56"/>
      <c r="C20" s="40" t="s">
        <v>87</v>
      </c>
      <c r="D20" s="42">
        <v>11</v>
      </c>
      <c r="E20" s="42">
        <v>13</v>
      </c>
      <c r="F20" s="42">
        <v>11</v>
      </c>
      <c r="G20" s="42">
        <v>7</v>
      </c>
      <c r="H20" s="42">
        <v>5</v>
      </c>
      <c r="J20" t="str">
        <f t="shared" si="4"/>
        <v>B</v>
      </c>
      <c r="K20" t="s">
        <v>189</v>
      </c>
      <c r="L20" t="s">
        <v>182</v>
      </c>
      <c r="M20" t="str">
        <f t="shared" si="5"/>
        <v>Ruud, Jacob</v>
      </c>
      <c r="P20" s="102" t="s">
        <v>109</v>
      </c>
      <c r="Q20" t="str">
        <f t="shared" si="0"/>
        <v>Ziegler, Bill</v>
      </c>
      <c r="R20" s="23" t="str">
        <f t="shared" si="1"/>
        <v>A</v>
      </c>
      <c r="S20" s="23" t="str">
        <f t="shared" si="2"/>
        <v>B</v>
      </c>
      <c r="T20" s="22">
        <f t="shared" si="3"/>
        <v>5</v>
      </c>
      <c r="U20" s="23" t="s">
        <v>34</v>
      </c>
      <c r="V20" s="23" t="s">
        <v>35</v>
      </c>
      <c r="W20" s="22">
        <v>4.5</v>
      </c>
    </row>
    <row r="21" spans="1:23" ht="16.5" customHeight="1" thickBot="1" x14ac:dyDescent="0.3">
      <c r="A21" s="43">
        <v>2209995</v>
      </c>
      <c r="B21" s="57">
        <v>142</v>
      </c>
      <c r="C21" s="43" t="s">
        <v>88</v>
      </c>
      <c r="D21" s="57">
        <v>11</v>
      </c>
      <c r="E21" s="57">
        <v>13</v>
      </c>
      <c r="F21" s="57">
        <v>11</v>
      </c>
      <c r="G21" s="57">
        <v>7</v>
      </c>
      <c r="H21" s="57">
        <v>5</v>
      </c>
      <c r="J21" t="str">
        <f t="shared" si="4"/>
        <v>B</v>
      </c>
      <c r="K21" t="s">
        <v>190</v>
      </c>
      <c r="L21" t="s">
        <v>191</v>
      </c>
      <c r="M21" t="str">
        <f t="shared" si="5"/>
        <v>Albrightson, Jon</v>
      </c>
      <c r="P21" s="97"/>
      <c r="R21" s="23"/>
      <c r="S21" s="23"/>
      <c r="T21" s="22"/>
      <c r="U21" s="23"/>
      <c r="V21" s="23"/>
      <c r="W21" s="22"/>
    </row>
    <row r="22" spans="1:23" ht="16.5" customHeight="1" thickBot="1" x14ac:dyDescent="0.3">
      <c r="A22" s="40">
        <v>2212275</v>
      </c>
      <c r="B22" s="56"/>
      <c r="C22" s="40" t="s">
        <v>89</v>
      </c>
      <c r="D22" s="42">
        <v>11.1</v>
      </c>
      <c r="E22" s="42">
        <v>13</v>
      </c>
      <c r="F22" s="42">
        <v>11</v>
      </c>
      <c r="G22" s="42">
        <v>8</v>
      </c>
      <c r="H22" s="42">
        <v>5</v>
      </c>
      <c r="J22" t="str">
        <f t="shared" si="4"/>
        <v>B</v>
      </c>
      <c r="K22" t="s">
        <v>192</v>
      </c>
      <c r="L22" t="s">
        <v>193</v>
      </c>
      <c r="M22" t="str">
        <f t="shared" si="5"/>
        <v>Palodichuk, Noah</v>
      </c>
      <c r="P22" s="96" t="s">
        <v>294</v>
      </c>
      <c r="Q22" t="str">
        <f t="shared" ref="Q22" si="6">VLOOKUP($P22,$C$4:$M$84,11,FALSE)</f>
        <v>Kieffer, Shelby</v>
      </c>
      <c r="R22" s="23" t="str">
        <f t="shared" ref="R22" si="7">VLOOKUP($P22,$C$4:$M$84,8,FALSE)</f>
        <v>A</v>
      </c>
      <c r="S22" s="23" t="str">
        <f t="shared" ref="S22" si="8">V22</f>
        <v>R</v>
      </c>
      <c r="T22" s="22">
        <v>6</v>
      </c>
      <c r="U22" s="23" t="s">
        <v>34</v>
      </c>
      <c r="V22" s="23" t="s">
        <v>210</v>
      </c>
      <c r="W22" s="22">
        <v>7.3</v>
      </c>
    </row>
    <row r="23" spans="1:23" ht="16.5" customHeight="1" thickBot="1" x14ac:dyDescent="0.3">
      <c r="A23" s="41">
        <v>90625</v>
      </c>
      <c r="B23" s="56"/>
      <c r="C23" s="40" t="s">
        <v>102</v>
      </c>
      <c r="D23" s="42">
        <v>1.8</v>
      </c>
      <c r="E23" s="42">
        <v>2</v>
      </c>
      <c r="F23" s="42">
        <v>1</v>
      </c>
      <c r="G23" s="42">
        <v>2</v>
      </c>
      <c r="H23" s="42">
        <v>5</v>
      </c>
      <c r="J23" t="str">
        <f t="shared" si="4"/>
        <v>A</v>
      </c>
      <c r="K23" t="s">
        <v>194</v>
      </c>
      <c r="L23" t="s">
        <v>195</v>
      </c>
      <c r="M23" t="str">
        <f t="shared" si="5"/>
        <v>Karos, Joe</v>
      </c>
      <c r="P23" s="97"/>
      <c r="R23" s="23"/>
      <c r="S23" s="23"/>
      <c r="T23" s="22"/>
      <c r="U23" s="23"/>
      <c r="V23" s="23"/>
      <c r="W23" s="22"/>
    </row>
    <row r="24" spans="1:23" ht="16.5" customHeight="1" thickBot="1" x14ac:dyDescent="0.3">
      <c r="A24" s="45">
        <v>125452</v>
      </c>
      <c r="B24" s="55"/>
      <c r="C24" s="43" t="s">
        <v>103</v>
      </c>
      <c r="D24" s="57">
        <v>2.2999999999999998</v>
      </c>
      <c r="E24" s="57">
        <v>3</v>
      </c>
      <c r="F24" s="57">
        <v>1</v>
      </c>
      <c r="G24" s="57">
        <v>2</v>
      </c>
      <c r="H24" s="57">
        <v>4</v>
      </c>
      <c r="J24" t="str">
        <f t="shared" si="4"/>
        <v>A</v>
      </c>
      <c r="K24" t="s">
        <v>168</v>
      </c>
      <c r="L24" t="s">
        <v>196</v>
      </c>
      <c r="M24" t="str">
        <f t="shared" si="5"/>
        <v>Gergen, Nick</v>
      </c>
      <c r="P24" s="97"/>
      <c r="R24" s="23"/>
      <c r="S24" s="23"/>
      <c r="T24" s="22"/>
      <c r="U24" s="23"/>
      <c r="V24" s="23"/>
      <c r="W24" s="22"/>
    </row>
    <row r="25" spans="1:23" ht="16.5" customHeight="1" thickBot="1" x14ac:dyDescent="0.3">
      <c r="A25" s="40">
        <v>4738453</v>
      </c>
      <c r="B25" s="42">
        <v>94</v>
      </c>
      <c r="C25" s="40" t="s">
        <v>104</v>
      </c>
      <c r="D25" s="42">
        <v>2.8</v>
      </c>
      <c r="E25" s="42">
        <v>3</v>
      </c>
      <c r="F25" s="42">
        <v>2</v>
      </c>
      <c r="G25" s="42">
        <v>1</v>
      </c>
      <c r="H25" s="42">
        <v>4</v>
      </c>
      <c r="J25" t="str">
        <f t="shared" si="4"/>
        <v>A</v>
      </c>
      <c r="K25" t="s">
        <v>197</v>
      </c>
      <c r="L25" t="s">
        <v>198</v>
      </c>
      <c r="M25" t="str">
        <f t="shared" si="5"/>
        <v>Bock, James</v>
      </c>
      <c r="P25" s="97" t="s">
        <v>88</v>
      </c>
      <c r="Q25" t="str">
        <f t="shared" ref="Q25:Q57" si="9">VLOOKUP($P25,$C$4:$M$84,11,FALSE)</f>
        <v>Albrightson, Jon</v>
      </c>
      <c r="R25" s="23" t="str">
        <f t="shared" ref="R25:R57" si="10">VLOOKUP($P25,$C$4:$M$84,8,FALSE)</f>
        <v>B</v>
      </c>
      <c r="S25" s="23" t="str">
        <f t="shared" ref="S25:S57" si="11">V25</f>
        <v>W</v>
      </c>
      <c r="T25" s="22">
        <f t="shared" ref="T25:T57" si="12">VLOOKUP($P25,$C$4:$M$84,4,FALSE)</f>
        <v>11</v>
      </c>
      <c r="U25" s="23" t="s">
        <v>35</v>
      </c>
      <c r="V25" s="23" t="s">
        <v>69</v>
      </c>
      <c r="W25" s="22">
        <v>11</v>
      </c>
    </row>
    <row r="26" spans="1:23" ht="16.5" customHeight="1" thickBot="1" x14ac:dyDescent="0.3">
      <c r="A26" s="43">
        <v>2712688</v>
      </c>
      <c r="B26" s="55"/>
      <c r="C26" s="43" t="s">
        <v>105</v>
      </c>
      <c r="D26" s="57">
        <v>3.4</v>
      </c>
      <c r="E26" s="57">
        <v>4</v>
      </c>
      <c r="F26" s="57">
        <v>2</v>
      </c>
      <c r="G26" s="57">
        <v>1</v>
      </c>
      <c r="H26" s="57">
        <v>3</v>
      </c>
      <c r="J26" t="str">
        <f t="shared" si="4"/>
        <v>A</v>
      </c>
      <c r="K26" t="s">
        <v>199</v>
      </c>
      <c r="L26" t="s">
        <v>200</v>
      </c>
      <c r="M26" t="str">
        <f t="shared" si="5"/>
        <v>LaBarr, Zachary</v>
      </c>
      <c r="P26" s="96" t="s">
        <v>121</v>
      </c>
      <c r="Q26" t="str">
        <f t="shared" si="9"/>
        <v>Angelus, Thomas L</v>
      </c>
      <c r="R26" s="23" t="str">
        <f t="shared" si="10"/>
        <v>B</v>
      </c>
      <c r="S26" s="23" t="str">
        <f t="shared" si="11"/>
        <v>W</v>
      </c>
      <c r="T26" s="22">
        <f t="shared" si="12"/>
        <v>14</v>
      </c>
      <c r="U26" s="23" t="s">
        <v>35</v>
      </c>
      <c r="V26" s="23" t="s">
        <v>69</v>
      </c>
      <c r="W26" s="22">
        <v>13.6</v>
      </c>
    </row>
    <row r="27" spans="1:23" ht="16.5" customHeight="1" thickBot="1" x14ac:dyDescent="0.3">
      <c r="A27" s="40">
        <v>8713754</v>
      </c>
      <c r="B27" s="56"/>
      <c r="C27" s="40" t="s">
        <v>106</v>
      </c>
      <c r="D27" s="42">
        <v>4.3</v>
      </c>
      <c r="E27" s="42">
        <v>5</v>
      </c>
      <c r="F27" s="42">
        <v>3</v>
      </c>
      <c r="G27" s="42">
        <v>0</v>
      </c>
      <c r="H27" s="42">
        <v>2</v>
      </c>
      <c r="J27" t="str">
        <f t="shared" si="4"/>
        <v>A</v>
      </c>
      <c r="K27" t="s">
        <v>201</v>
      </c>
      <c r="L27" t="s">
        <v>202</v>
      </c>
      <c r="M27" t="str">
        <f t="shared" si="5"/>
        <v>Orlenko, Bryan</v>
      </c>
      <c r="P27" s="97" t="s">
        <v>126</v>
      </c>
      <c r="Q27" t="str">
        <f t="shared" si="9"/>
        <v>Barton, Michael</v>
      </c>
      <c r="R27" s="23" t="str">
        <f t="shared" si="10"/>
        <v>B</v>
      </c>
      <c r="S27" s="23" t="str">
        <f t="shared" si="11"/>
        <v>W</v>
      </c>
      <c r="T27" s="22">
        <f t="shared" si="12"/>
        <v>15</v>
      </c>
      <c r="U27" s="23" t="s">
        <v>35</v>
      </c>
      <c r="V27" s="23" t="s">
        <v>69</v>
      </c>
      <c r="W27" s="22">
        <v>14.3</v>
      </c>
    </row>
    <row r="28" spans="1:23" ht="16.5" customHeight="1" thickBot="1" x14ac:dyDescent="0.3">
      <c r="A28" s="43">
        <v>2209940</v>
      </c>
      <c r="B28" s="57">
        <v>130</v>
      </c>
      <c r="C28" s="43" t="s">
        <v>107</v>
      </c>
      <c r="D28" s="57">
        <v>4.4000000000000004</v>
      </c>
      <c r="E28" s="57">
        <v>5</v>
      </c>
      <c r="F28" s="57">
        <v>4</v>
      </c>
      <c r="G28" s="57">
        <v>0</v>
      </c>
      <c r="H28" s="57">
        <v>2</v>
      </c>
      <c r="J28" t="str">
        <f t="shared" si="4"/>
        <v>A</v>
      </c>
      <c r="K28" t="s">
        <v>203</v>
      </c>
      <c r="L28" t="s">
        <v>204</v>
      </c>
      <c r="M28" t="str">
        <f t="shared" si="5"/>
        <v>Bertelsen, Jeff</v>
      </c>
      <c r="P28" s="96" t="s">
        <v>127</v>
      </c>
      <c r="Q28" t="str">
        <f t="shared" si="9"/>
        <v>Blunt, Donald</v>
      </c>
      <c r="R28" s="23" t="str">
        <f t="shared" si="10"/>
        <v>B</v>
      </c>
      <c r="S28" s="23" t="str">
        <f t="shared" si="11"/>
        <v>W</v>
      </c>
      <c r="T28" s="22">
        <f t="shared" si="12"/>
        <v>15</v>
      </c>
      <c r="U28" s="23" t="s">
        <v>35</v>
      </c>
      <c r="V28" s="23" t="s">
        <v>69</v>
      </c>
      <c r="W28" s="22">
        <v>14.4</v>
      </c>
    </row>
    <row r="29" spans="1:23" ht="16.5" customHeight="1" thickBot="1" x14ac:dyDescent="0.3">
      <c r="A29" s="40">
        <v>1011209</v>
      </c>
      <c r="B29" s="56"/>
      <c r="C29" s="40" t="s">
        <v>108</v>
      </c>
      <c r="D29" s="42">
        <v>4.4000000000000004</v>
      </c>
      <c r="E29" s="42">
        <v>5</v>
      </c>
      <c r="F29" s="42">
        <v>4</v>
      </c>
      <c r="G29" s="42">
        <v>0</v>
      </c>
      <c r="H29" s="42">
        <v>2</v>
      </c>
      <c r="J29" t="str">
        <f t="shared" si="4"/>
        <v>A</v>
      </c>
      <c r="K29" t="s">
        <v>190</v>
      </c>
      <c r="L29" t="s">
        <v>205</v>
      </c>
      <c r="M29" t="str">
        <f t="shared" si="5"/>
        <v>Trench, Jon</v>
      </c>
      <c r="P29" s="96" t="s">
        <v>81</v>
      </c>
      <c r="Q29" t="str">
        <f t="shared" si="9"/>
        <v>Bohlman, Nick</v>
      </c>
      <c r="R29" s="23" t="str">
        <f t="shared" si="10"/>
        <v>B</v>
      </c>
      <c r="S29" s="23" t="str">
        <f t="shared" si="11"/>
        <v>W</v>
      </c>
      <c r="T29" s="22">
        <f t="shared" si="12"/>
        <v>10</v>
      </c>
      <c r="U29" s="23" t="s">
        <v>35</v>
      </c>
      <c r="V29" s="23" t="s">
        <v>69</v>
      </c>
      <c r="W29" s="22">
        <v>9.6999999999999993</v>
      </c>
    </row>
    <row r="30" spans="1:23" ht="16.5" customHeight="1" thickBot="1" x14ac:dyDescent="0.3">
      <c r="A30" s="43">
        <v>2209923</v>
      </c>
      <c r="B30" s="57">
        <v>120</v>
      </c>
      <c r="C30" s="43" t="s">
        <v>109</v>
      </c>
      <c r="D30" s="57">
        <v>4.5</v>
      </c>
      <c r="E30" s="57">
        <v>5</v>
      </c>
      <c r="F30" s="57">
        <v>4</v>
      </c>
      <c r="G30" s="57">
        <v>0</v>
      </c>
      <c r="H30" s="57">
        <v>2</v>
      </c>
      <c r="J30" t="str">
        <f t="shared" si="4"/>
        <v>A</v>
      </c>
      <c r="K30" t="s">
        <v>206</v>
      </c>
      <c r="L30" t="s">
        <v>207</v>
      </c>
      <c r="M30" t="str">
        <f t="shared" si="5"/>
        <v>Ziegler, Bill</v>
      </c>
      <c r="P30" s="96" t="s">
        <v>75</v>
      </c>
      <c r="Q30" t="str">
        <f t="shared" si="9"/>
        <v>Boosalis, Nick</v>
      </c>
      <c r="R30" s="23" t="str">
        <f t="shared" si="10"/>
        <v>B</v>
      </c>
      <c r="S30" s="23" t="str">
        <f t="shared" si="11"/>
        <v>W</v>
      </c>
      <c r="T30" s="22">
        <f t="shared" si="12"/>
        <v>8</v>
      </c>
      <c r="U30" s="23" t="s">
        <v>35</v>
      </c>
      <c r="V30" s="23" t="s">
        <v>69</v>
      </c>
      <c r="W30" s="22">
        <v>8.4</v>
      </c>
    </row>
    <row r="31" spans="1:23" ht="16.5" customHeight="1" thickBot="1" x14ac:dyDescent="0.3">
      <c r="A31" s="40">
        <v>2216897</v>
      </c>
      <c r="B31" s="42">
        <v>58</v>
      </c>
      <c r="C31" s="40" t="s">
        <v>110</v>
      </c>
      <c r="D31" s="42">
        <v>4.7</v>
      </c>
      <c r="E31" s="42">
        <v>5</v>
      </c>
      <c r="F31" s="42">
        <v>4</v>
      </c>
      <c r="G31" s="42">
        <v>1</v>
      </c>
      <c r="H31" s="42">
        <v>2</v>
      </c>
      <c r="J31" t="str">
        <f t="shared" si="4"/>
        <v>A</v>
      </c>
      <c r="K31" t="s">
        <v>284</v>
      </c>
      <c r="L31" t="s">
        <v>209</v>
      </c>
      <c r="M31" t="str">
        <f t="shared" si="5"/>
        <v>Gunderson, David H</v>
      </c>
      <c r="P31" s="96" t="s">
        <v>117</v>
      </c>
      <c r="Q31" t="str">
        <f t="shared" si="9"/>
        <v>Carlson, Sam</v>
      </c>
      <c r="R31" s="23" t="str">
        <f t="shared" si="10"/>
        <v>B</v>
      </c>
      <c r="S31" s="23" t="str">
        <f t="shared" si="11"/>
        <v>W</v>
      </c>
      <c r="T31" s="22">
        <f t="shared" si="12"/>
        <v>12</v>
      </c>
      <c r="U31" s="23" t="s">
        <v>35</v>
      </c>
      <c r="V31" s="23" t="s">
        <v>69</v>
      </c>
      <c r="W31" s="22">
        <v>12.2</v>
      </c>
    </row>
    <row r="32" spans="1:23" ht="16.5" customHeight="1" thickBot="1" x14ac:dyDescent="0.3">
      <c r="A32" s="43">
        <v>1655668</v>
      </c>
      <c r="B32" s="57">
        <v>80</v>
      </c>
      <c r="C32" s="43" t="s">
        <v>111</v>
      </c>
      <c r="D32" s="57">
        <v>4.8</v>
      </c>
      <c r="E32" s="57">
        <v>6</v>
      </c>
      <c r="F32" s="57">
        <v>4</v>
      </c>
      <c r="G32" s="57">
        <v>1</v>
      </c>
      <c r="H32" s="57">
        <v>1</v>
      </c>
      <c r="J32" t="str">
        <f t="shared" si="4"/>
        <v>A</v>
      </c>
      <c r="K32" t="s">
        <v>285</v>
      </c>
      <c r="L32" t="s">
        <v>209</v>
      </c>
      <c r="M32" t="str">
        <f t="shared" si="5"/>
        <v>Gunderson, Graham R</v>
      </c>
      <c r="P32" s="96" t="s">
        <v>131</v>
      </c>
      <c r="Q32" t="str">
        <f t="shared" si="9"/>
        <v>Clarke, Chris</v>
      </c>
      <c r="R32" s="23" t="str">
        <f t="shared" si="10"/>
        <v>B</v>
      </c>
      <c r="S32" s="23" t="str">
        <f t="shared" si="11"/>
        <v>W</v>
      </c>
      <c r="T32" s="22">
        <f t="shared" si="12"/>
        <v>16</v>
      </c>
      <c r="U32" s="23" t="s">
        <v>35</v>
      </c>
      <c r="V32" s="23" t="s">
        <v>69</v>
      </c>
      <c r="W32" s="22">
        <v>15.4</v>
      </c>
    </row>
    <row r="33" spans="1:23" ht="16.5" customHeight="1" thickBot="1" x14ac:dyDescent="0.3">
      <c r="A33" s="40">
        <v>2764313</v>
      </c>
      <c r="B33" s="42">
        <v>180</v>
      </c>
      <c r="C33" s="40" t="s">
        <v>112</v>
      </c>
      <c r="D33" s="42">
        <v>5</v>
      </c>
      <c r="E33" s="42">
        <v>6</v>
      </c>
      <c r="F33" s="42">
        <v>4</v>
      </c>
      <c r="G33" s="42">
        <v>1</v>
      </c>
      <c r="H33" s="42">
        <v>1</v>
      </c>
      <c r="J33" t="str">
        <f t="shared" si="4"/>
        <v>A</v>
      </c>
      <c r="K33" t="s">
        <v>166</v>
      </c>
      <c r="L33" t="s">
        <v>211</v>
      </c>
      <c r="M33" t="str">
        <f t="shared" si="5"/>
        <v>Pyle, Derek</v>
      </c>
      <c r="P33" s="96" t="s">
        <v>85</v>
      </c>
      <c r="Q33" t="str">
        <f t="shared" si="9"/>
        <v>Drikakis, Chris</v>
      </c>
      <c r="R33" s="23" t="str">
        <f t="shared" si="10"/>
        <v>B</v>
      </c>
      <c r="S33" s="23" t="str">
        <f t="shared" si="11"/>
        <v>W</v>
      </c>
      <c r="T33" s="22">
        <f t="shared" si="12"/>
        <v>10</v>
      </c>
      <c r="U33" s="23" t="s">
        <v>35</v>
      </c>
      <c r="V33" s="23" t="s">
        <v>69</v>
      </c>
      <c r="W33" s="22">
        <v>10.4</v>
      </c>
    </row>
    <row r="34" spans="1:23" ht="16.5" customHeight="1" thickBot="1" x14ac:dyDescent="0.3">
      <c r="A34" s="43">
        <v>1940656</v>
      </c>
      <c r="B34" s="55"/>
      <c r="C34" s="43" t="s">
        <v>113</v>
      </c>
      <c r="D34" s="57">
        <v>5</v>
      </c>
      <c r="E34" s="57">
        <v>6</v>
      </c>
      <c r="F34" s="57">
        <v>4</v>
      </c>
      <c r="G34" s="57">
        <v>1</v>
      </c>
      <c r="H34" s="57">
        <v>1</v>
      </c>
      <c r="J34" t="str">
        <f t="shared" si="4"/>
        <v>A</v>
      </c>
      <c r="K34" t="s">
        <v>212</v>
      </c>
      <c r="L34" t="s">
        <v>193</v>
      </c>
      <c r="M34" t="str">
        <f t="shared" si="5"/>
        <v>Palodichuk, Don</v>
      </c>
      <c r="P34" s="96" t="s">
        <v>115</v>
      </c>
      <c r="Q34" t="str">
        <f t="shared" si="9"/>
        <v>Fick, Jeffrey</v>
      </c>
      <c r="R34" s="23" t="str">
        <f t="shared" si="10"/>
        <v>B</v>
      </c>
      <c r="S34" s="23" t="str">
        <f t="shared" si="11"/>
        <v>W</v>
      </c>
      <c r="T34" s="22">
        <f t="shared" si="12"/>
        <v>11</v>
      </c>
      <c r="U34" s="23" t="s">
        <v>35</v>
      </c>
      <c r="V34" s="23" t="s">
        <v>69</v>
      </c>
      <c r="W34" s="22">
        <v>11.3</v>
      </c>
    </row>
    <row r="35" spans="1:23" ht="16.5" customHeight="1" thickBot="1" x14ac:dyDescent="0.3">
      <c r="A35" s="40">
        <v>6357852</v>
      </c>
      <c r="B35" s="42">
        <v>557</v>
      </c>
      <c r="C35" s="40" t="s">
        <v>114</v>
      </c>
      <c r="D35" s="42">
        <v>5.0999999999999996</v>
      </c>
      <c r="E35" s="42">
        <v>6</v>
      </c>
      <c r="F35" s="42">
        <v>4</v>
      </c>
      <c r="G35" s="42">
        <v>1</v>
      </c>
      <c r="H35" s="42">
        <v>1</v>
      </c>
      <c r="J35" t="str">
        <f t="shared" si="4"/>
        <v>A</v>
      </c>
      <c r="K35" t="s">
        <v>213</v>
      </c>
      <c r="L35" t="s">
        <v>214</v>
      </c>
      <c r="M35" t="str">
        <f t="shared" si="5"/>
        <v>Sisler, Eric</v>
      </c>
      <c r="P35" s="96" t="s">
        <v>125</v>
      </c>
      <c r="Q35" t="str">
        <f t="shared" si="9"/>
        <v>Fischer, Steven</v>
      </c>
      <c r="R35" s="23" t="str">
        <f t="shared" si="10"/>
        <v>B</v>
      </c>
      <c r="S35" s="23" t="str">
        <f t="shared" si="11"/>
        <v>W</v>
      </c>
      <c r="T35" s="22">
        <f t="shared" si="12"/>
        <v>14</v>
      </c>
      <c r="U35" s="23" t="s">
        <v>35</v>
      </c>
      <c r="V35" s="23" t="s">
        <v>69</v>
      </c>
      <c r="W35" s="22">
        <v>14.1</v>
      </c>
    </row>
    <row r="36" spans="1:23" ht="16.5" customHeight="1" thickBot="1" x14ac:dyDescent="0.3">
      <c r="A36" s="47">
        <v>1655679</v>
      </c>
      <c r="B36" s="60">
        <v>236</v>
      </c>
      <c r="C36" s="47" t="s">
        <v>161</v>
      </c>
      <c r="D36" s="60">
        <v>5.4</v>
      </c>
      <c r="E36" s="60">
        <v>6</v>
      </c>
      <c r="F36" s="60">
        <v>5</v>
      </c>
      <c r="G36" s="60">
        <v>1</v>
      </c>
      <c r="H36" s="60">
        <v>1</v>
      </c>
      <c r="J36" t="str">
        <f t="shared" si="4"/>
        <v>A</v>
      </c>
      <c r="K36" t="s">
        <v>215</v>
      </c>
      <c r="L36" t="s">
        <v>209</v>
      </c>
      <c r="M36" t="str">
        <f t="shared" si="5"/>
        <v>Gunderson, AJ</v>
      </c>
      <c r="P36" s="97" t="s">
        <v>84</v>
      </c>
      <c r="Q36" t="str">
        <f t="shared" si="9"/>
        <v>Flowers, Adam</v>
      </c>
      <c r="R36" s="23" t="str">
        <f t="shared" si="10"/>
        <v>B</v>
      </c>
      <c r="S36" s="23" t="str">
        <f t="shared" si="11"/>
        <v>W</v>
      </c>
      <c r="T36" s="22">
        <f t="shared" si="12"/>
        <v>10</v>
      </c>
      <c r="U36" s="23" t="s">
        <v>35</v>
      </c>
      <c r="V36" s="23" t="s">
        <v>69</v>
      </c>
      <c r="W36" s="22">
        <v>10.4</v>
      </c>
    </row>
    <row r="37" spans="1:23" ht="16.5" customHeight="1" thickBot="1" x14ac:dyDescent="0.3">
      <c r="A37" s="40">
        <v>2151332</v>
      </c>
      <c r="B37" s="56"/>
      <c r="C37" s="40" t="s">
        <v>115</v>
      </c>
      <c r="D37" s="42">
        <v>11.3</v>
      </c>
      <c r="E37" s="42">
        <v>13</v>
      </c>
      <c r="F37" s="42">
        <v>11</v>
      </c>
      <c r="G37" s="42">
        <v>8</v>
      </c>
      <c r="H37" s="42">
        <v>5</v>
      </c>
      <c r="J37" t="str">
        <f t="shared" si="4"/>
        <v>B</v>
      </c>
      <c r="K37" t="s">
        <v>216</v>
      </c>
      <c r="L37" t="s">
        <v>217</v>
      </c>
      <c r="M37" t="str">
        <f t="shared" si="5"/>
        <v>Fick, Jeffrey</v>
      </c>
      <c r="P37" s="97" t="s">
        <v>120</v>
      </c>
      <c r="Q37" t="str">
        <f t="shared" si="9"/>
        <v>Greene, Steve</v>
      </c>
      <c r="R37" s="23" t="str">
        <f t="shared" si="10"/>
        <v>B</v>
      </c>
      <c r="S37" s="23" t="str">
        <f t="shared" si="11"/>
        <v>W</v>
      </c>
      <c r="T37" s="22">
        <f t="shared" si="12"/>
        <v>13</v>
      </c>
      <c r="U37" s="23" t="s">
        <v>35</v>
      </c>
      <c r="V37" s="23" t="s">
        <v>69</v>
      </c>
      <c r="W37" s="22">
        <v>12.9</v>
      </c>
    </row>
    <row r="38" spans="1:23" ht="16.5" customHeight="1" thickBot="1" x14ac:dyDescent="0.3">
      <c r="A38" s="45">
        <v>407734</v>
      </c>
      <c r="B38" s="57">
        <v>502</v>
      </c>
      <c r="C38" s="43" t="s">
        <v>116</v>
      </c>
      <c r="D38" s="57">
        <v>12.1</v>
      </c>
      <c r="E38" s="57">
        <v>14</v>
      </c>
      <c r="F38" s="57">
        <v>12</v>
      </c>
      <c r="G38" s="57">
        <v>9</v>
      </c>
      <c r="H38" s="57">
        <v>6</v>
      </c>
      <c r="J38" t="str">
        <f t="shared" si="4"/>
        <v>B</v>
      </c>
      <c r="K38" t="s">
        <v>286</v>
      </c>
      <c r="L38" t="s">
        <v>218</v>
      </c>
      <c r="M38" t="str">
        <f t="shared" si="5"/>
        <v>Leary, PatrickT</v>
      </c>
      <c r="P38" s="97" t="s">
        <v>132</v>
      </c>
      <c r="Q38" t="str">
        <f t="shared" si="9"/>
        <v>Helgerson, Scott</v>
      </c>
      <c r="R38" s="23" t="str">
        <f t="shared" si="10"/>
        <v>B</v>
      </c>
      <c r="S38" s="23" t="str">
        <f t="shared" si="11"/>
        <v>W</v>
      </c>
      <c r="T38" s="22">
        <f t="shared" si="12"/>
        <v>17</v>
      </c>
      <c r="U38" s="23" t="s">
        <v>35</v>
      </c>
      <c r="V38" s="23" t="s">
        <v>69</v>
      </c>
      <c r="W38" s="22">
        <v>16</v>
      </c>
    </row>
    <row r="39" spans="1:23" ht="16.5" customHeight="1" thickBot="1" x14ac:dyDescent="0.3">
      <c r="A39" s="40">
        <v>2649842</v>
      </c>
      <c r="B39" s="56"/>
      <c r="C39" s="40" t="s">
        <v>117</v>
      </c>
      <c r="D39" s="42">
        <v>12.2</v>
      </c>
      <c r="E39" s="42">
        <v>14</v>
      </c>
      <c r="F39" s="42">
        <v>12</v>
      </c>
      <c r="G39" s="42">
        <v>9</v>
      </c>
      <c r="H39" s="42">
        <v>6</v>
      </c>
      <c r="J39" t="str">
        <f t="shared" si="4"/>
        <v>B</v>
      </c>
      <c r="K39" t="s">
        <v>219</v>
      </c>
      <c r="L39" t="s">
        <v>220</v>
      </c>
      <c r="M39" t="str">
        <f t="shared" si="5"/>
        <v>Carlson, Sam</v>
      </c>
      <c r="P39" s="97" t="s">
        <v>118</v>
      </c>
      <c r="Q39" t="str">
        <f t="shared" si="9"/>
        <v>Karos, Alex P</v>
      </c>
      <c r="R39" s="23" t="str">
        <f t="shared" si="10"/>
        <v>B</v>
      </c>
      <c r="S39" s="23" t="str">
        <f t="shared" si="11"/>
        <v>W</v>
      </c>
      <c r="T39" s="22">
        <f t="shared" si="12"/>
        <v>13</v>
      </c>
      <c r="U39" s="23" t="s">
        <v>35</v>
      </c>
      <c r="V39" s="23" t="s">
        <v>69</v>
      </c>
      <c r="W39" s="22">
        <v>12.7</v>
      </c>
    </row>
    <row r="40" spans="1:23" ht="16.5" customHeight="1" thickBot="1" x14ac:dyDescent="0.3">
      <c r="A40" s="43">
        <v>1931965</v>
      </c>
      <c r="B40" s="57">
        <v>396</v>
      </c>
      <c r="C40" s="43" t="s">
        <v>118</v>
      </c>
      <c r="D40" s="57">
        <v>12.7</v>
      </c>
      <c r="E40" s="57">
        <v>15</v>
      </c>
      <c r="F40" s="57">
        <v>13</v>
      </c>
      <c r="G40" s="57">
        <v>9</v>
      </c>
      <c r="H40" s="57">
        <v>7</v>
      </c>
      <c r="J40" t="str">
        <f t="shared" si="4"/>
        <v>B</v>
      </c>
      <c r="K40" t="s">
        <v>287</v>
      </c>
      <c r="L40" t="s">
        <v>195</v>
      </c>
      <c r="M40" t="str">
        <f t="shared" si="5"/>
        <v>Karos, Alex P</v>
      </c>
      <c r="P40" s="97" t="s">
        <v>122</v>
      </c>
      <c r="Q40" t="str">
        <f t="shared" si="9"/>
        <v>Kiech, Kam</v>
      </c>
      <c r="R40" s="23" t="str">
        <f t="shared" si="10"/>
        <v>B</v>
      </c>
      <c r="S40" s="23" t="str">
        <f t="shared" si="11"/>
        <v>W</v>
      </c>
      <c r="T40" s="22">
        <f t="shared" si="12"/>
        <v>14</v>
      </c>
      <c r="U40" s="23" t="s">
        <v>35</v>
      </c>
      <c r="V40" s="23" t="s">
        <v>69</v>
      </c>
      <c r="W40" s="22">
        <v>14</v>
      </c>
    </row>
    <row r="41" spans="1:23" ht="16.5" customHeight="1" thickBot="1" x14ac:dyDescent="0.3">
      <c r="A41" s="40">
        <v>10360850</v>
      </c>
      <c r="B41" s="56"/>
      <c r="C41" s="40" t="s">
        <v>119</v>
      </c>
      <c r="D41" s="42">
        <v>12.9</v>
      </c>
      <c r="E41" s="42">
        <v>15</v>
      </c>
      <c r="F41" s="42">
        <v>13</v>
      </c>
      <c r="G41" s="42">
        <v>10</v>
      </c>
      <c r="H41" s="42">
        <v>7</v>
      </c>
      <c r="J41" t="str">
        <f t="shared" si="4"/>
        <v>B</v>
      </c>
      <c r="K41" t="s">
        <v>221</v>
      </c>
      <c r="L41" t="s">
        <v>222</v>
      </c>
      <c r="M41" t="str">
        <f t="shared" si="5"/>
        <v>Tyree, Josh</v>
      </c>
      <c r="P41" s="97" t="s">
        <v>78</v>
      </c>
      <c r="Q41" t="str">
        <f t="shared" si="9"/>
        <v>Kieffer, Paul</v>
      </c>
      <c r="R41" s="23" t="str">
        <f t="shared" si="10"/>
        <v>B</v>
      </c>
      <c r="S41" s="23" t="str">
        <f t="shared" si="11"/>
        <v>W</v>
      </c>
      <c r="T41" s="22">
        <f t="shared" si="12"/>
        <v>8</v>
      </c>
      <c r="U41" s="23" t="s">
        <v>35</v>
      </c>
      <c r="V41" s="23" t="s">
        <v>69</v>
      </c>
      <c r="W41" s="22">
        <v>8.8000000000000007</v>
      </c>
    </row>
    <row r="42" spans="1:23" ht="16.5" customHeight="1" thickBot="1" x14ac:dyDescent="0.3">
      <c r="A42" s="43">
        <v>10327097</v>
      </c>
      <c r="B42" s="55"/>
      <c r="C42" s="43" t="s">
        <v>120</v>
      </c>
      <c r="D42" s="57">
        <v>12.9</v>
      </c>
      <c r="E42" s="57">
        <v>15</v>
      </c>
      <c r="F42" s="57">
        <v>13</v>
      </c>
      <c r="G42" s="57">
        <v>10</v>
      </c>
      <c r="H42" s="57">
        <v>7</v>
      </c>
      <c r="J42" t="str">
        <f t="shared" si="4"/>
        <v>B</v>
      </c>
      <c r="K42" t="s">
        <v>179</v>
      </c>
      <c r="L42" t="s">
        <v>223</v>
      </c>
      <c r="M42" t="str">
        <f t="shared" si="5"/>
        <v>Greene, Steve</v>
      </c>
      <c r="P42" s="97" t="s">
        <v>116</v>
      </c>
      <c r="Q42" t="str">
        <f t="shared" si="9"/>
        <v>Leary, PatrickT</v>
      </c>
      <c r="R42" s="23" t="str">
        <f t="shared" si="10"/>
        <v>B</v>
      </c>
      <c r="S42" s="23" t="str">
        <f t="shared" si="11"/>
        <v>W</v>
      </c>
      <c r="T42" s="22">
        <f t="shared" si="12"/>
        <v>12</v>
      </c>
      <c r="U42" s="23" t="s">
        <v>35</v>
      </c>
      <c r="V42" s="23" t="s">
        <v>69</v>
      </c>
      <c r="W42" s="22">
        <v>12.1</v>
      </c>
    </row>
    <row r="43" spans="1:23" ht="16.5" customHeight="1" thickBot="1" x14ac:dyDescent="0.3">
      <c r="A43" s="40">
        <v>6925737</v>
      </c>
      <c r="B43" s="42">
        <v>52</v>
      </c>
      <c r="C43" s="40" t="s">
        <v>121</v>
      </c>
      <c r="D43" s="42">
        <v>13.6</v>
      </c>
      <c r="E43" s="42">
        <v>16</v>
      </c>
      <c r="F43" s="42">
        <v>14</v>
      </c>
      <c r="G43" s="42">
        <v>10</v>
      </c>
      <c r="H43" s="42">
        <v>8</v>
      </c>
      <c r="J43" t="str">
        <f t="shared" si="4"/>
        <v>B</v>
      </c>
      <c r="K43" t="s">
        <v>288</v>
      </c>
      <c r="L43" t="s">
        <v>224</v>
      </c>
      <c r="M43" t="str">
        <f t="shared" si="5"/>
        <v>Angelus, Thomas L</v>
      </c>
      <c r="P43" s="97" t="s">
        <v>86</v>
      </c>
      <c r="Q43" t="str">
        <f t="shared" si="9"/>
        <v>Mendoza, Jose</v>
      </c>
      <c r="R43" s="23" t="str">
        <f t="shared" si="10"/>
        <v>B</v>
      </c>
      <c r="S43" s="23" t="str">
        <f t="shared" si="11"/>
        <v>W</v>
      </c>
      <c r="T43" s="22">
        <f t="shared" si="12"/>
        <v>11</v>
      </c>
      <c r="U43" s="23" t="s">
        <v>35</v>
      </c>
      <c r="V43" s="23" t="s">
        <v>69</v>
      </c>
      <c r="W43" s="22">
        <v>10.9</v>
      </c>
    </row>
    <row r="44" spans="1:23" ht="16.5" customHeight="1" thickBot="1" x14ac:dyDescent="0.3">
      <c r="A44" s="43">
        <v>10439734</v>
      </c>
      <c r="B44" s="55"/>
      <c r="C44" s="43" t="s">
        <v>122</v>
      </c>
      <c r="D44" s="57">
        <v>14</v>
      </c>
      <c r="E44" s="57">
        <v>16</v>
      </c>
      <c r="F44" s="57">
        <v>14</v>
      </c>
      <c r="G44" s="57">
        <v>11</v>
      </c>
      <c r="H44" s="57">
        <v>8</v>
      </c>
      <c r="J44" t="str">
        <f t="shared" si="4"/>
        <v>B</v>
      </c>
      <c r="K44" t="s">
        <v>225</v>
      </c>
      <c r="L44" t="s">
        <v>226</v>
      </c>
      <c r="M44" t="str">
        <f t="shared" si="5"/>
        <v>Kiech, Kam</v>
      </c>
      <c r="P44" s="96" t="s">
        <v>123</v>
      </c>
      <c r="Q44" t="str">
        <f t="shared" si="9"/>
        <v>Nyquist, Richard</v>
      </c>
      <c r="R44" s="23" t="str">
        <f t="shared" si="10"/>
        <v>B</v>
      </c>
      <c r="S44" s="23" t="str">
        <f t="shared" si="11"/>
        <v>W</v>
      </c>
      <c r="T44" s="22">
        <f t="shared" si="12"/>
        <v>14</v>
      </c>
      <c r="U44" s="23" t="s">
        <v>35</v>
      </c>
      <c r="V44" s="23" t="s">
        <v>69</v>
      </c>
      <c r="W44" s="22">
        <v>14</v>
      </c>
    </row>
    <row r="45" spans="1:23" ht="16.5" customHeight="1" thickBot="1" x14ac:dyDescent="0.3">
      <c r="A45" s="40">
        <v>5617449</v>
      </c>
      <c r="B45" s="56"/>
      <c r="C45" s="40" t="s">
        <v>123</v>
      </c>
      <c r="D45" s="42">
        <v>14</v>
      </c>
      <c r="E45" s="42">
        <v>16</v>
      </c>
      <c r="F45" s="42">
        <v>14</v>
      </c>
      <c r="G45" s="42">
        <v>11</v>
      </c>
      <c r="H45" s="42">
        <v>8</v>
      </c>
      <c r="J45" t="str">
        <f t="shared" si="4"/>
        <v>B</v>
      </c>
      <c r="K45" t="s">
        <v>227</v>
      </c>
      <c r="L45" t="s">
        <v>228</v>
      </c>
      <c r="M45" t="str">
        <f t="shared" si="5"/>
        <v>Nyquist, Richard</v>
      </c>
      <c r="P45" s="96" t="s">
        <v>89</v>
      </c>
      <c r="Q45" t="str">
        <f t="shared" si="9"/>
        <v>Palodichuk, Noah</v>
      </c>
      <c r="R45" s="23" t="str">
        <f t="shared" si="10"/>
        <v>B</v>
      </c>
      <c r="S45" s="23" t="str">
        <f t="shared" si="11"/>
        <v>W</v>
      </c>
      <c r="T45" s="22">
        <f t="shared" si="12"/>
        <v>11</v>
      </c>
      <c r="U45" s="23" t="s">
        <v>35</v>
      </c>
      <c r="V45" s="23" t="s">
        <v>69</v>
      </c>
      <c r="W45" s="22">
        <v>11.1</v>
      </c>
    </row>
    <row r="46" spans="1:23" ht="16.5" customHeight="1" thickBot="1" x14ac:dyDescent="0.3">
      <c r="A46" s="43">
        <v>2649847</v>
      </c>
      <c r="B46" s="55"/>
      <c r="C46" s="43" t="s">
        <v>124</v>
      </c>
      <c r="D46" s="57">
        <v>14</v>
      </c>
      <c r="E46" s="57">
        <v>16</v>
      </c>
      <c r="F46" s="57">
        <v>14</v>
      </c>
      <c r="G46" s="57">
        <v>11</v>
      </c>
      <c r="H46" s="57">
        <v>8</v>
      </c>
      <c r="J46" t="str">
        <f t="shared" si="4"/>
        <v>B</v>
      </c>
      <c r="K46" t="s">
        <v>229</v>
      </c>
      <c r="L46" t="s">
        <v>230</v>
      </c>
      <c r="M46" t="str">
        <f t="shared" si="5"/>
        <v>Scanlon, Greg</v>
      </c>
      <c r="P46" s="97" t="s">
        <v>82</v>
      </c>
      <c r="Q46" t="str">
        <f t="shared" si="9"/>
        <v>Patnode, Steve J</v>
      </c>
      <c r="R46" s="23" t="str">
        <f t="shared" si="10"/>
        <v>B</v>
      </c>
      <c r="S46" s="23" t="str">
        <f t="shared" si="11"/>
        <v>W</v>
      </c>
      <c r="T46" s="22">
        <f t="shared" si="12"/>
        <v>10</v>
      </c>
      <c r="U46" s="23" t="s">
        <v>35</v>
      </c>
      <c r="V46" s="23" t="s">
        <v>69</v>
      </c>
      <c r="W46" s="22">
        <v>10</v>
      </c>
    </row>
    <row r="47" spans="1:23" ht="16.5" customHeight="1" thickBot="1" x14ac:dyDescent="0.3">
      <c r="A47" s="40">
        <v>2649837</v>
      </c>
      <c r="B47" s="56"/>
      <c r="C47" s="40" t="s">
        <v>125</v>
      </c>
      <c r="D47" s="42">
        <v>14.1</v>
      </c>
      <c r="E47" s="42">
        <v>16</v>
      </c>
      <c r="F47" s="42">
        <v>14</v>
      </c>
      <c r="G47" s="42">
        <v>11</v>
      </c>
      <c r="H47" s="42">
        <v>8</v>
      </c>
      <c r="J47" t="str">
        <f t="shared" si="4"/>
        <v>B</v>
      </c>
      <c r="K47" t="s">
        <v>231</v>
      </c>
      <c r="L47" t="s">
        <v>232</v>
      </c>
      <c r="M47" t="str">
        <f t="shared" si="5"/>
        <v>Fischer, Steven</v>
      </c>
      <c r="P47" s="97" t="s">
        <v>74</v>
      </c>
      <c r="Q47" t="str">
        <f t="shared" si="9"/>
        <v>Peterson, Derek</v>
      </c>
      <c r="R47" s="23" t="str">
        <f t="shared" si="10"/>
        <v>B</v>
      </c>
      <c r="S47" s="23" t="str">
        <f t="shared" si="11"/>
        <v>W</v>
      </c>
      <c r="T47" s="22">
        <f t="shared" si="12"/>
        <v>8</v>
      </c>
      <c r="U47" s="23" t="s">
        <v>35</v>
      </c>
      <c r="V47" s="23" t="s">
        <v>69</v>
      </c>
      <c r="W47" s="22">
        <v>8.3000000000000007</v>
      </c>
    </row>
    <row r="48" spans="1:23" ht="16.5" customHeight="1" thickBot="1" x14ac:dyDescent="0.3">
      <c r="A48" s="43">
        <v>10554691</v>
      </c>
      <c r="B48" s="55"/>
      <c r="C48" s="43" t="s">
        <v>126</v>
      </c>
      <c r="D48" s="57">
        <v>14.3</v>
      </c>
      <c r="E48" s="57">
        <v>16</v>
      </c>
      <c r="F48" s="57">
        <v>15</v>
      </c>
      <c r="G48" s="57">
        <v>11</v>
      </c>
      <c r="H48" s="57">
        <v>8</v>
      </c>
      <c r="J48" t="str">
        <f t="shared" si="4"/>
        <v>B</v>
      </c>
      <c r="K48" t="s">
        <v>233</v>
      </c>
      <c r="L48" t="s">
        <v>234</v>
      </c>
      <c r="M48" t="str">
        <f t="shared" si="5"/>
        <v>Barton, Michael</v>
      </c>
      <c r="P48" s="100" t="s">
        <v>76</v>
      </c>
      <c r="Q48" t="str">
        <f t="shared" si="9"/>
        <v>Reese, Kyle</v>
      </c>
      <c r="R48" s="23" t="str">
        <f t="shared" si="10"/>
        <v>B</v>
      </c>
      <c r="S48" s="23" t="str">
        <f t="shared" si="11"/>
        <v>W</v>
      </c>
      <c r="T48" s="22">
        <f t="shared" si="12"/>
        <v>8</v>
      </c>
      <c r="U48" s="23" t="s">
        <v>35</v>
      </c>
      <c r="V48" s="23" t="s">
        <v>69</v>
      </c>
      <c r="W48" s="22">
        <v>8.6</v>
      </c>
    </row>
    <row r="49" spans="1:23" ht="16.5" thickBot="1" x14ac:dyDescent="0.3">
      <c r="A49" s="40">
        <v>2649848</v>
      </c>
      <c r="B49" s="56"/>
      <c r="C49" s="40" t="s">
        <v>127</v>
      </c>
      <c r="D49" s="42">
        <v>14.4</v>
      </c>
      <c r="E49" s="42">
        <v>17</v>
      </c>
      <c r="F49" s="42">
        <v>15</v>
      </c>
      <c r="G49" s="42">
        <v>11</v>
      </c>
      <c r="H49" s="42">
        <v>9</v>
      </c>
      <c r="J49" t="str">
        <f t="shared" si="4"/>
        <v>B</v>
      </c>
      <c r="K49" t="s">
        <v>235</v>
      </c>
      <c r="L49" t="s">
        <v>236</v>
      </c>
      <c r="M49" t="str">
        <f t="shared" si="5"/>
        <v>Blunt, Donald</v>
      </c>
      <c r="P49" s="96" t="s">
        <v>87</v>
      </c>
      <c r="Q49" t="str">
        <f t="shared" si="9"/>
        <v>Ruud, Jacob</v>
      </c>
      <c r="R49" s="23" t="str">
        <f t="shared" si="10"/>
        <v>B</v>
      </c>
      <c r="S49" s="23" t="str">
        <f t="shared" si="11"/>
        <v>W</v>
      </c>
      <c r="T49" s="22">
        <f t="shared" si="12"/>
        <v>11</v>
      </c>
      <c r="U49" s="23" t="s">
        <v>35</v>
      </c>
      <c r="V49" s="23" t="s">
        <v>69</v>
      </c>
      <c r="W49" s="22">
        <v>11</v>
      </c>
    </row>
    <row r="50" spans="1:23" ht="16.5" thickBot="1" x14ac:dyDescent="0.3">
      <c r="A50" s="47">
        <v>10509720</v>
      </c>
      <c r="C50" s="47" t="s">
        <v>128</v>
      </c>
      <c r="D50" s="60">
        <v>14.7</v>
      </c>
      <c r="E50" s="60">
        <v>17</v>
      </c>
      <c r="F50" s="60">
        <v>15</v>
      </c>
      <c r="G50" s="60">
        <v>11</v>
      </c>
      <c r="H50" s="60">
        <v>9</v>
      </c>
      <c r="J50" t="str">
        <f t="shared" si="4"/>
        <v>B</v>
      </c>
      <c r="K50" t="s">
        <v>237</v>
      </c>
      <c r="L50" t="s">
        <v>238</v>
      </c>
      <c r="M50" t="str">
        <f t="shared" si="5"/>
        <v>Podkopacz, Jerry</v>
      </c>
      <c r="P50" s="96" t="s">
        <v>83</v>
      </c>
      <c r="Q50" t="str">
        <f t="shared" si="9"/>
        <v>Ruud, Scott</v>
      </c>
      <c r="R50" s="23" t="str">
        <f t="shared" si="10"/>
        <v>B</v>
      </c>
      <c r="S50" s="23" t="str">
        <f t="shared" si="11"/>
        <v>W</v>
      </c>
      <c r="T50" s="22">
        <f t="shared" si="12"/>
        <v>10</v>
      </c>
      <c r="U50" s="23" t="s">
        <v>35</v>
      </c>
      <c r="V50" s="23" t="s">
        <v>69</v>
      </c>
      <c r="W50" s="22">
        <v>10.1</v>
      </c>
    </row>
    <row r="51" spans="1:23" ht="16.5" thickBot="1" x14ac:dyDescent="0.3">
      <c r="A51" s="35">
        <v>1731014</v>
      </c>
      <c r="B51" s="61"/>
      <c r="C51" s="35" t="s">
        <v>129</v>
      </c>
      <c r="D51" s="37">
        <v>14.8</v>
      </c>
      <c r="E51" s="37">
        <v>17</v>
      </c>
      <c r="F51" s="37">
        <v>15</v>
      </c>
      <c r="G51" s="37">
        <v>12</v>
      </c>
      <c r="H51" s="37">
        <v>9</v>
      </c>
      <c r="J51" t="str">
        <f t="shared" si="4"/>
        <v>B</v>
      </c>
      <c r="K51" t="s">
        <v>239</v>
      </c>
      <c r="L51" t="s">
        <v>240</v>
      </c>
      <c r="M51" t="str">
        <f t="shared" si="5"/>
        <v>Williams, Bruce</v>
      </c>
      <c r="P51" s="97" t="s">
        <v>124</v>
      </c>
      <c r="Q51" t="str">
        <f t="shared" si="9"/>
        <v>Scanlon, Greg</v>
      </c>
      <c r="R51" s="23" t="str">
        <f t="shared" si="10"/>
        <v>B</v>
      </c>
      <c r="S51" s="23" t="str">
        <f t="shared" si="11"/>
        <v>W</v>
      </c>
      <c r="T51" s="22">
        <f t="shared" si="12"/>
        <v>14</v>
      </c>
      <c r="U51" s="23" t="s">
        <v>35</v>
      </c>
      <c r="V51" s="23" t="s">
        <v>69</v>
      </c>
      <c r="W51" s="22">
        <v>14</v>
      </c>
    </row>
    <row r="52" spans="1:23" ht="16.5" thickBot="1" x14ac:dyDescent="0.3">
      <c r="A52" s="38">
        <v>10360851</v>
      </c>
      <c r="B52" s="62"/>
      <c r="C52" s="38" t="s">
        <v>130</v>
      </c>
      <c r="D52" s="39">
        <v>15.3</v>
      </c>
      <c r="E52" s="63">
        <v>18</v>
      </c>
      <c r="F52" s="63">
        <v>16</v>
      </c>
      <c r="G52" s="63">
        <v>12</v>
      </c>
      <c r="H52" s="63">
        <v>9</v>
      </c>
      <c r="J52" t="str">
        <f t="shared" si="4"/>
        <v>B</v>
      </c>
      <c r="K52" t="s">
        <v>241</v>
      </c>
      <c r="L52" t="s">
        <v>181</v>
      </c>
      <c r="M52" t="str">
        <f t="shared" si="5"/>
        <v>Scott, Jeremiah</v>
      </c>
      <c r="P52" s="95" t="s">
        <v>130</v>
      </c>
      <c r="Q52" t="str">
        <f t="shared" si="9"/>
        <v>Scott, Jeremiah</v>
      </c>
      <c r="R52" s="23" t="str">
        <f t="shared" si="10"/>
        <v>B</v>
      </c>
      <c r="S52" s="23" t="str">
        <f t="shared" si="11"/>
        <v>W</v>
      </c>
      <c r="T52" s="22">
        <f t="shared" si="12"/>
        <v>16</v>
      </c>
      <c r="U52" s="23" t="s">
        <v>35</v>
      </c>
      <c r="V52" s="23" t="s">
        <v>69</v>
      </c>
      <c r="W52" s="22">
        <v>15.3</v>
      </c>
    </row>
    <row r="53" spans="1:23" ht="16.5" thickBot="1" x14ac:dyDescent="0.3">
      <c r="A53" s="40">
        <v>6610279</v>
      </c>
      <c r="B53" s="37">
        <v>330</v>
      </c>
      <c r="C53" s="40" t="s">
        <v>131</v>
      </c>
      <c r="D53" s="42">
        <v>15.4</v>
      </c>
      <c r="E53" s="37">
        <v>18</v>
      </c>
      <c r="F53" s="37">
        <v>16</v>
      </c>
      <c r="G53" s="37">
        <v>12</v>
      </c>
      <c r="H53" s="37">
        <v>10</v>
      </c>
      <c r="J53" t="str">
        <f t="shared" si="4"/>
        <v>B</v>
      </c>
      <c r="K53" t="s">
        <v>185</v>
      </c>
      <c r="L53" t="s">
        <v>242</v>
      </c>
      <c r="M53" t="str">
        <f t="shared" si="5"/>
        <v>Clarke, Chris</v>
      </c>
      <c r="P53" s="97" t="s">
        <v>80</v>
      </c>
      <c r="Q53" t="str">
        <f t="shared" si="9"/>
        <v>Sletten, Tom B</v>
      </c>
      <c r="R53" s="23" t="str">
        <f t="shared" si="10"/>
        <v>B</v>
      </c>
      <c r="S53" s="23" t="str">
        <f t="shared" si="11"/>
        <v>W</v>
      </c>
      <c r="T53" s="22">
        <f t="shared" si="12"/>
        <v>9</v>
      </c>
      <c r="U53" s="23" t="s">
        <v>35</v>
      </c>
      <c r="V53" s="23" t="s">
        <v>69</v>
      </c>
      <c r="W53" s="22">
        <v>9.4</v>
      </c>
    </row>
    <row r="54" spans="1:23" ht="16.5" thickBot="1" x14ac:dyDescent="0.3">
      <c r="A54" s="49">
        <v>362718</v>
      </c>
      <c r="B54" s="55"/>
      <c r="C54" s="43" t="s">
        <v>132</v>
      </c>
      <c r="D54" s="64">
        <v>16</v>
      </c>
      <c r="E54" s="63">
        <v>18</v>
      </c>
      <c r="F54" s="63">
        <v>17</v>
      </c>
      <c r="G54" s="63">
        <v>13</v>
      </c>
      <c r="H54" s="63">
        <v>10</v>
      </c>
      <c r="I54" s="48"/>
      <c r="J54" t="str">
        <f t="shared" si="4"/>
        <v>B</v>
      </c>
      <c r="K54" t="s">
        <v>181</v>
      </c>
      <c r="L54" t="s">
        <v>243</v>
      </c>
      <c r="M54" t="str">
        <f t="shared" si="5"/>
        <v>Helgerson, Scott</v>
      </c>
      <c r="P54" s="96" t="s">
        <v>79</v>
      </c>
      <c r="Q54" t="str">
        <f t="shared" si="9"/>
        <v>Tsatsos, Charlie T</v>
      </c>
      <c r="R54" s="23" t="str">
        <f t="shared" si="10"/>
        <v>B</v>
      </c>
      <c r="S54" s="23" t="str">
        <f t="shared" si="11"/>
        <v>W</v>
      </c>
      <c r="T54" s="22">
        <f t="shared" si="12"/>
        <v>9</v>
      </c>
      <c r="U54" s="23" t="s">
        <v>35</v>
      </c>
      <c r="V54" s="23" t="s">
        <v>69</v>
      </c>
      <c r="W54" s="22">
        <v>9</v>
      </c>
    </row>
    <row r="55" spans="1:23" ht="16.5" thickBot="1" x14ac:dyDescent="0.3">
      <c r="A55" s="35">
        <v>1707697</v>
      </c>
      <c r="B55" s="56"/>
      <c r="C55" s="40" t="s">
        <v>133</v>
      </c>
      <c r="D55" s="37">
        <v>16.3</v>
      </c>
      <c r="E55" s="37">
        <v>19</v>
      </c>
      <c r="F55" s="37">
        <v>17</v>
      </c>
      <c r="G55" s="37">
        <v>13</v>
      </c>
      <c r="H55" s="37">
        <v>11</v>
      </c>
      <c r="I55" s="35"/>
      <c r="J55" t="str">
        <f t="shared" si="4"/>
        <v>C</v>
      </c>
      <c r="K55" t="s">
        <v>244</v>
      </c>
      <c r="L55" t="s">
        <v>245</v>
      </c>
      <c r="M55" t="str">
        <f t="shared" si="5"/>
        <v>Narayan, Gregory</v>
      </c>
      <c r="P55" s="96" t="s">
        <v>119</v>
      </c>
      <c r="Q55" t="str">
        <f t="shared" si="9"/>
        <v>Tyree, Josh</v>
      </c>
      <c r="R55" s="23" t="str">
        <f t="shared" si="10"/>
        <v>B</v>
      </c>
      <c r="S55" s="23" t="str">
        <f t="shared" si="11"/>
        <v>W</v>
      </c>
      <c r="T55" s="22">
        <f t="shared" si="12"/>
        <v>13</v>
      </c>
      <c r="U55" s="23" t="s">
        <v>35</v>
      </c>
      <c r="V55" s="23" t="s">
        <v>69</v>
      </c>
      <c r="W55" s="22">
        <v>12.9</v>
      </c>
    </row>
    <row r="56" spans="1:23" ht="16.5" thickBot="1" x14ac:dyDescent="0.3">
      <c r="A56" s="48">
        <v>2315738</v>
      </c>
      <c r="B56" s="55"/>
      <c r="C56" s="43" t="s">
        <v>134</v>
      </c>
      <c r="D56" s="64">
        <v>17.7</v>
      </c>
      <c r="E56" s="63">
        <v>20</v>
      </c>
      <c r="F56" s="63">
        <v>18</v>
      </c>
      <c r="G56" s="63">
        <v>15</v>
      </c>
      <c r="H56" s="63">
        <v>12</v>
      </c>
      <c r="I56" s="48"/>
      <c r="J56" t="str">
        <f t="shared" si="4"/>
        <v>C</v>
      </c>
      <c r="K56" t="s">
        <v>246</v>
      </c>
      <c r="L56" t="s">
        <v>247</v>
      </c>
      <c r="M56" t="str">
        <f t="shared" si="5"/>
        <v>Dahl, Craig</v>
      </c>
      <c r="P56" s="96" t="s">
        <v>77</v>
      </c>
      <c r="Q56" t="str">
        <f t="shared" si="9"/>
        <v>Waudby, Jeremy</v>
      </c>
      <c r="R56" s="23" t="str">
        <f t="shared" si="10"/>
        <v>B</v>
      </c>
      <c r="S56" s="23" t="str">
        <f t="shared" si="11"/>
        <v>W</v>
      </c>
      <c r="T56" s="22">
        <f t="shared" si="12"/>
        <v>8</v>
      </c>
      <c r="U56" s="23" t="s">
        <v>35</v>
      </c>
      <c r="V56" s="23" t="s">
        <v>69</v>
      </c>
      <c r="W56" s="22">
        <v>8.6999999999999993</v>
      </c>
    </row>
    <row r="57" spans="1:23" ht="16.5" thickBot="1" x14ac:dyDescent="0.3">
      <c r="A57" s="36">
        <v>871151</v>
      </c>
      <c r="B57" s="56"/>
      <c r="C57" s="40" t="s">
        <v>135</v>
      </c>
      <c r="D57" s="37">
        <v>17.7</v>
      </c>
      <c r="E57" s="37">
        <v>20</v>
      </c>
      <c r="F57" s="37">
        <v>18</v>
      </c>
      <c r="G57" s="37">
        <v>15</v>
      </c>
      <c r="H57" s="37">
        <v>12</v>
      </c>
      <c r="I57" s="35"/>
      <c r="J57" t="str">
        <f t="shared" si="4"/>
        <v>C</v>
      </c>
      <c r="K57" t="s">
        <v>248</v>
      </c>
      <c r="L57" t="s">
        <v>249</v>
      </c>
      <c r="M57" t="str">
        <f t="shared" si="5"/>
        <v>Blasberg, Gary</v>
      </c>
      <c r="P57" s="96" t="s">
        <v>129</v>
      </c>
      <c r="Q57" t="str">
        <f t="shared" si="9"/>
        <v>Williams, Bruce</v>
      </c>
      <c r="R57" s="23" t="str">
        <f t="shared" si="10"/>
        <v>B</v>
      </c>
      <c r="S57" s="23" t="str">
        <f t="shared" si="11"/>
        <v>W</v>
      </c>
      <c r="T57" s="22">
        <f t="shared" si="12"/>
        <v>15</v>
      </c>
      <c r="U57" s="23" t="s">
        <v>35</v>
      </c>
      <c r="V57" s="23" t="s">
        <v>69</v>
      </c>
      <c r="W57" s="22">
        <v>14.8</v>
      </c>
    </row>
    <row r="58" spans="1:23" ht="15.75" thickBot="1" x14ac:dyDescent="0.3">
      <c r="A58" s="48">
        <v>3026872</v>
      </c>
      <c r="B58" s="55"/>
      <c r="C58" s="43" t="s">
        <v>136</v>
      </c>
      <c r="D58" s="64">
        <v>18</v>
      </c>
      <c r="E58" s="63">
        <v>21</v>
      </c>
      <c r="F58" s="63">
        <v>19</v>
      </c>
      <c r="G58" s="63">
        <v>15</v>
      </c>
      <c r="H58" s="63">
        <v>12</v>
      </c>
      <c r="I58" s="48"/>
      <c r="J58" t="str">
        <f t="shared" si="4"/>
        <v>C</v>
      </c>
      <c r="K58" t="s">
        <v>289</v>
      </c>
      <c r="L58" t="s">
        <v>250</v>
      </c>
      <c r="M58" t="str">
        <f t="shared" si="5"/>
        <v>Scherber, Shane F</v>
      </c>
    </row>
    <row r="59" spans="1:23" ht="15.75" thickBot="1" x14ac:dyDescent="0.3">
      <c r="A59" s="36">
        <v>10906</v>
      </c>
      <c r="B59" s="56"/>
      <c r="C59" s="40" t="s">
        <v>137</v>
      </c>
      <c r="D59" s="37">
        <v>18.7</v>
      </c>
      <c r="E59" s="37">
        <v>22</v>
      </c>
      <c r="F59" s="37">
        <v>20</v>
      </c>
      <c r="G59" s="37">
        <v>16</v>
      </c>
      <c r="H59" s="37">
        <v>13</v>
      </c>
      <c r="I59" s="35"/>
      <c r="J59" t="str">
        <f t="shared" si="4"/>
        <v>C</v>
      </c>
      <c r="K59" t="s">
        <v>290</v>
      </c>
      <c r="L59" t="s">
        <v>251</v>
      </c>
      <c r="M59" t="str">
        <f t="shared" si="5"/>
        <v>Petzschke, Paul M</v>
      </c>
    </row>
    <row r="60" spans="1:23" ht="15.75" thickBot="1" x14ac:dyDescent="0.3">
      <c r="A60" s="48">
        <v>8070868</v>
      </c>
      <c r="B60" s="57">
        <v>414</v>
      </c>
      <c r="C60" s="43" t="s">
        <v>138</v>
      </c>
      <c r="D60" s="64">
        <v>19.600000000000001</v>
      </c>
      <c r="E60" s="63">
        <v>23</v>
      </c>
      <c r="F60" s="63">
        <v>21</v>
      </c>
      <c r="G60" s="63">
        <v>17</v>
      </c>
      <c r="H60" s="63">
        <v>14</v>
      </c>
      <c r="I60" s="48"/>
      <c r="J60" t="str">
        <f t="shared" si="4"/>
        <v>C</v>
      </c>
      <c r="K60" t="s">
        <v>233</v>
      </c>
      <c r="L60" t="s">
        <v>252</v>
      </c>
      <c r="M60" t="str">
        <f t="shared" si="5"/>
        <v>Farnsworth, Michael</v>
      </c>
    </row>
    <row r="61" spans="1:23" ht="16.5" thickBot="1" x14ac:dyDescent="0.3">
      <c r="A61" s="35">
        <v>10359596</v>
      </c>
      <c r="B61" s="56"/>
      <c r="C61" s="40" t="s">
        <v>139</v>
      </c>
      <c r="D61" s="37">
        <v>20</v>
      </c>
      <c r="E61" s="37">
        <v>23</v>
      </c>
      <c r="F61" s="37">
        <v>21</v>
      </c>
      <c r="G61" s="37">
        <v>17</v>
      </c>
      <c r="H61" s="37">
        <v>14</v>
      </c>
      <c r="I61" s="35"/>
      <c r="J61" t="str">
        <f t="shared" si="4"/>
        <v>C</v>
      </c>
      <c r="K61" t="s">
        <v>253</v>
      </c>
      <c r="L61" t="s">
        <v>254</v>
      </c>
      <c r="M61" t="str">
        <f t="shared" si="5"/>
        <v>Conaway, Randy</v>
      </c>
      <c r="P61" s="97"/>
      <c r="R61" s="23"/>
      <c r="S61" s="23"/>
      <c r="T61" s="22"/>
      <c r="U61" s="23"/>
      <c r="V61" s="23"/>
      <c r="W61" s="22"/>
    </row>
    <row r="62" spans="1:23" ht="16.5" thickBot="1" x14ac:dyDescent="0.3">
      <c r="A62" s="48">
        <v>2166516</v>
      </c>
      <c r="B62" s="57">
        <v>278</v>
      </c>
      <c r="C62" s="43" t="s">
        <v>140</v>
      </c>
      <c r="D62" s="64">
        <v>20.100000000000001</v>
      </c>
      <c r="E62" s="63">
        <v>23</v>
      </c>
      <c r="F62" s="63">
        <v>21</v>
      </c>
      <c r="G62" s="63">
        <v>17</v>
      </c>
      <c r="H62" s="63">
        <v>14</v>
      </c>
      <c r="I62" s="48"/>
      <c r="J62" t="str">
        <f t="shared" si="4"/>
        <v>C</v>
      </c>
      <c r="K62" t="s">
        <v>233</v>
      </c>
      <c r="L62" t="s">
        <v>255</v>
      </c>
      <c r="M62" t="str">
        <f t="shared" si="5"/>
        <v>Mattern, Michael</v>
      </c>
      <c r="P62" s="96"/>
      <c r="R62" s="23"/>
      <c r="S62" s="23"/>
      <c r="T62" s="22"/>
      <c r="U62" s="23"/>
      <c r="V62" s="23"/>
      <c r="W62" s="22"/>
    </row>
    <row r="63" spans="1:23" ht="16.5" thickBot="1" x14ac:dyDescent="0.3">
      <c r="A63" s="35">
        <v>10366395</v>
      </c>
      <c r="B63" s="56"/>
      <c r="C63" s="40" t="s">
        <v>141</v>
      </c>
      <c r="D63" s="37">
        <v>20.3</v>
      </c>
      <c r="E63" s="37">
        <v>23</v>
      </c>
      <c r="F63" s="37">
        <v>21</v>
      </c>
      <c r="G63" s="37">
        <v>18</v>
      </c>
      <c r="H63" s="37">
        <v>15</v>
      </c>
      <c r="I63" s="35"/>
      <c r="J63" t="str">
        <f t="shared" si="4"/>
        <v>C</v>
      </c>
      <c r="K63" t="s">
        <v>201</v>
      </c>
      <c r="L63" t="s">
        <v>230</v>
      </c>
      <c r="M63" t="str">
        <f t="shared" si="5"/>
        <v>Scanlon, Bryan</v>
      </c>
      <c r="P63" s="97"/>
      <c r="R63" s="23"/>
      <c r="S63" s="23"/>
      <c r="T63" s="22"/>
      <c r="U63" s="23"/>
      <c r="V63" s="23"/>
      <c r="W63" s="22"/>
    </row>
    <row r="64" spans="1:23" ht="16.5" thickBot="1" x14ac:dyDescent="0.3">
      <c r="A64" s="48">
        <v>10298367</v>
      </c>
      <c r="B64" s="55"/>
      <c r="C64" s="43" t="s">
        <v>142</v>
      </c>
      <c r="D64" s="64">
        <v>21.8</v>
      </c>
      <c r="E64" s="63">
        <v>25</v>
      </c>
      <c r="F64" s="63">
        <v>23</v>
      </c>
      <c r="G64" s="63">
        <v>19</v>
      </c>
      <c r="H64" s="63">
        <v>16</v>
      </c>
      <c r="I64" s="48"/>
      <c r="J64" t="str">
        <f t="shared" si="4"/>
        <v>C</v>
      </c>
      <c r="K64" t="s">
        <v>179</v>
      </c>
      <c r="L64" t="s">
        <v>256</v>
      </c>
      <c r="M64" t="str">
        <f t="shared" si="5"/>
        <v>Kenney, Steve</v>
      </c>
      <c r="P64" s="96" t="s">
        <v>149</v>
      </c>
      <c r="Q64" t="str">
        <f t="shared" ref="Q64:Q84" si="13">VLOOKUP($P64,$C$4:$M$84,11,FALSE)</f>
        <v>Banisky, John</v>
      </c>
      <c r="R64" s="23" t="str">
        <f t="shared" ref="R64:R84" si="14">VLOOKUP($P64,$C$4:$M$84,8,FALSE)</f>
        <v>C</v>
      </c>
      <c r="S64" s="23" t="str">
        <f t="shared" ref="S64:S75" si="15">V64</f>
        <v>W</v>
      </c>
      <c r="T64" s="22">
        <f t="shared" ref="T64:T84" si="16">VLOOKUP($P64,$C$4:$M$84,4,FALSE)</f>
        <v>27</v>
      </c>
      <c r="U64" s="23" t="s">
        <v>36</v>
      </c>
      <c r="V64" s="23" t="s">
        <v>69</v>
      </c>
      <c r="W64" s="22">
        <v>24.9</v>
      </c>
    </row>
    <row r="65" spans="1:23" ht="16.5" customHeight="1" thickBot="1" x14ac:dyDescent="0.3">
      <c r="A65" s="35">
        <v>10477430</v>
      </c>
      <c r="B65" s="56"/>
      <c r="C65" s="40" t="s">
        <v>143</v>
      </c>
      <c r="D65" s="37">
        <v>22.1</v>
      </c>
      <c r="E65" s="37">
        <v>25</v>
      </c>
      <c r="F65" s="37">
        <v>23</v>
      </c>
      <c r="G65" s="37">
        <v>19</v>
      </c>
      <c r="H65" s="37">
        <v>17</v>
      </c>
      <c r="I65" s="35"/>
      <c r="J65" t="str">
        <f t="shared" si="4"/>
        <v>C</v>
      </c>
      <c r="K65" t="s">
        <v>257</v>
      </c>
      <c r="L65" t="s">
        <v>211</v>
      </c>
      <c r="M65" t="str">
        <f t="shared" si="5"/>
        <v>Pyle, Christopher</v>
      </c>
      <c r="P65" s="96" t="s">
        <v>135</v>
      </c>
      <c r="Q65" t="str">
        <f t="shared" si="13"/>
        <v>Blasberg, Gary</v>
      </c>
      <c r="R65" s="23" t="str">
        <f t="shared" si="14"/>
        <v>C</v>
      </c>
      <c r="S65" s="23" t="str">
        <f t="shared" si="15"/>
        <v>W</v>
      </c>
      <c r="T65" s="22">
        <f t="shared" si="16"/>
        <v>18</v>
      </c>
      <c r="U65" s="23" t="s">
        <v>36</v>
      </c>
      <c r="V65" s="23" t="s">
        <v>69</v>
      </c>
      <c r="W65" s="22">
        <v>17.7</v>
      </c>
    </row>
    <row r="66" spans="1:23" ht="16.5" thickBot="1" x14ac:dyDescent="0.3">
      <c r="A66" s="48">
        <v>3070363</v>
      </c>
      <c r="B66" s="55"/>
      <c r="C66" s="43" t="s">
        <v>144</v>
      </c>
      <c r="D66" s="64">
        <v>22.3</v>
      </c>
      <c r="E66" s="63">
        <v>26</v>
      </c>
      <c r="F66" s="63">
        <v>24</v>
      </c>
      <c r="G66" s="63">
        <v>20</v>
      </c>
      <c r="H66" s="63">
        <v>17</v>
      </c>
      <c r="I66" s="48"/>
      <c r="J66" t="str">
        <f t="shared" si="4"/>
        <v>C</v>
      </c>
      <c r="K66" t="s">
        <v>258</v>
      </c>
      <c r="L66" t="s">
        <v>259</v>
      </c>
      <c r="M66" t="str">
        <f t="shared" si="5"/>
        <v>Johns, Robert</v>
      </c>
      <c r="P66" s="96" t="s">
        <v>139</v>
      </c>
      <c r="Q66" t="str">
        <f t="shared" si="13"/>
        <v>Conaway, Randy</v>
      </c>
      <c r="R66" s="23" t="str">
        <f t="shared" si="14"/>
        <v>C</v>
      </c>
      <c r="S66" s="23" t="str">
        <f t="shared" si="15"/>
        <v>W</v>
      </c>
      <c r="T66" s="22">
        <f t="shared" si="16"/>
        <v>21</v>
      </c>
      <c r="U66" s="23" t="s">
        <v>36</v>
      </c>
      <c r="V66" s="23" t="s">
        <v>69</v>
      </c>
      <c r="W66" s="22">
        <v>20</v>
      </c>
    </row>
    <row r="67" spans="1:23" ht="16.5" thickBot="1" x14ac:dyDescent="0.3">
      <c r="A67" s="35">
        <v>2209920</v>
      </c>
      <c r="B67" s="42">
        <v>117</v>
      </c>
      <c r="C67" s="40" t="s">
        <v>145</v>
      </c>
      <c r="D67" s="37">
        <v>22.3</v>
      </c>
      <c r="E67" s="37">
        <v>26</v>
      </c>
      <c r="F67" s="37">
        <v>24</v>
      </c>
      <c r="G67" s="37">
        <v>20</v>
      </c>
      <c r="H67" s="37">
        <v>17</v>
      </c>
      <c r="I67" s="35"/>
      <c r="J67" t="str">
        <f t="shared" si="4"/>
        <v>C</v>
      </c>
      <c r="K67" t="s">
        <v>248</v>
      </c>
      <c r="L67" t="s">
        <v>260</v>
      </c>
      <c r="M67" t="str">
        <f t="shared" si="5"/>
        <v>Prevost, Gary</v>
      </c>
      <c r="P67" s="97" t="s">
        <v>134</v>
      </c>
      <c r="Q67" t="str">
        <f t="shared" si="13"/>
        <v>Dahl, Craig</v>
      </c>
      <c r="R67" s="23" t="str">
        <f t="shared" si="14"/>
        <v>C</v>
      </c>
      <c r="S67" s="23" t="str">
        <f t="shared" si="15"/>
        <v>W</v>
      </c>
      <c r="T67" s="22">
        <f t="shared" si="16"/>
        <v>18</v>
      </c>
      <c r="U67" s="23" t="s">
        <v>36</v>
      </c>
      <c r="V67" s="23" t="s">
        <v>69</v>
      </c>
      <c r="W67" s="22">
        <v>17.7</v>
      </c>
    </row>
    <row r="68" spans="1:23" ht="16.5" thickBot="1" x14ac:dyDescent="0.3">
      <c r="A68" s="48">
        <v>10491269</v>
      </c>
      <c r="B68" s="55"/>
      <c r="C68" s="43" t="s">
        <v>146</v>
      </c>
      <c r="D68" s="64">
        <v>23.5</v>
      </c>
      <c r="E68" s="63">
        <v>27</v>
      </c>
      <c r="F68" s="63">
        <v>25</v>
      </c>
      <c r="G68" s="63">
        <v>21</v>
      </c>
      <c r="H68" s="63">
        <v>18</v>
      </c>
      <c r="I68" s="48"/>
      <c r="J68" t="str">
        <f t="shared" si="4"/>
        <v>C</v>
      </c>
      <c r="K68" t="s">
        <v>261</v>
      </c>
      <c r="L68" t="s">
        <v>262</v>
      </c>
      <c r="M68" t="str">
        <f t="shared" si="5"/>
        <v>Kvamme, Mack</v>
      </c>
      <c r="P68" s="97" t="s">
        <v>138</v>
      </c>
      <c r="Q68" t="str">
        <f t="shared" si="13"/>
        <v>Farnsworth, Michael</v>
      </c>
      <c r="R68" s="23" t="str">
        <f t="shared" si="14"/>
        <v>C</v>
      </c>
      <c r="S68" s="23" t="str">
        <f t="shared" si="15"/>
        <v>W</v>
      </c>
      <c r="T68" s="22">
        <f t="shared" si="16"/>
        <v>21</v>
      </c>
      <c r="U68" s="23" t="s">
        <v>36</v>
      </c>
      <c r="V68" s="23" t="s">
        <v>69</v>
      </c>
      <c r="W68" s="22">
        <v>19.600000000000001</v>
      </c>
    </row>
    <row r="69" spans="1:23" ht="16.5" thickBot="1" x14ac:dyDescent="0.3">
      <c r="A69" s="35">
        <v>4501670</v>
      </c>
      <c r="B69" s="42">
        <v>332</v>
      </c>
      <c r="C69" s="40" t="s">
        <v>147</v>
      </c>
      <c r="D69" s="37">
        <v>23.7</v>
      </c>
      <c r="E69" s="37">
        <v>27</v>
      </c>
      <c r="F69" s="37">
        <v>25</v>
      </c>
      <c r="G69" s="37">
        <v>21</v>
      </c>
      <c r="H69" s="37">
        <v>18</v>
      </c>
      <c r="I69" s="35"/>
      <c r="J69" t="str">
        <f t="shared" ref="J69:J75" si="17">IF(D69&lt;7.6,"A",(IF(D69&lt;16.1,"B","C")))</f>
        <v>C</v>
      </c>
      <c r="K69" t="s">
        <v>208</v>
      </c>
      <c r="L69" t="s">
        <v>260</v>
      </c>
      <c r="M69" t="str">
        <f t="shared" ref="M69:M81" si="18">CONCATENATE(L69,", ",K69)</f>
        <v>Prevost, David</v>
      </c>
      <c r="P69" s="97" t="s">
        <v>152</v>
      </c>
      <c r="Q69" t="str">
        <f t="shared" si="13"/>
        <v>Goldman, Howard</v>
      </c>
      <c r="R69" s="23" t="str">
        <f t="shared" si="14"/>
        <v>C</v>
      </c>
      <c r="S69" s="23" t="str">
        <f t="shared" si="15"/>
        <v>W</v>
      </c>
      <c r="T69" s="22">
        <f t="shared" si="16"/>
        <v>31</v>
      </c>
      <c r="U69" s="23" t="s">
        <v>36</v>
      </c>
      <c r="V69" s="23" t="s">
        <v>69</v>
      </c>
      <c r="W69" s="22">
        <v>28.9</v>
      </c>
    </row>
    <row r="70" spans="1:23" ht="16.5" thickBot="1" x14ac:dyDescent="0.3">
      <c r="A70" s="48">
        <v>10546113</v>
      </c>
      <c r="B70" s="55"/>
      <c r="C70" s="43" t="s">
        <v>148</v>
      </c>
      <c r="D70" s="64">
        <v>24.8</v>
      </c>
      <c r="E70" s="63">
        <v>29</v>
      </c>
      <c r="F70" s="63">
        <v>26</v>
      </c>
      <c r="G70" s="63">
        <v>22</v>
      </c>
      <c r="H70" s="63">
        <v>19</v>
      </c>
      <c r="I70" s="48"/>
      <c r="J70" t="str">
        <f t="shared" si="17"/>
        <v>C</v>
      </c>
      <c r="K70" t="s">
        <v>263</v>
      </c>
      <c r="L70" t="s">
        <v>264</v>
      </c>
      <c r="M70" t="str">
        <f t="shared" si="18"/>
        <v>Hazard, Stuart</v>
      </c>
      <c r="P70" s="96" t="s">
        <v>151</v>
      </c>
      <c r="Q70" t="str">
        <f t="shared" si="13"/>
        <v>Hamilton, Russel</v>
      </c>
      <c r="R70" s="23" t="str">
        <f t="shared" si="14"/>
        <v>C</v>
      </c>
      <c r="S70" s="23" t="str">
        <f t="shared" si="15"/>
        <v>W</v>
      </c>
      <c r="T70" s="22">
        <f t="shared" si="16"/>
        <v>30</v>
      </c>
      <c r="U70" s="23" t="s">
        <v>36</v>
      </c>
      <c r="V70" s="23" t="s">
        <v>69</v>
      </c>
      <c r="W70" s="22">
        <v>27.8</v>
      </c>
    </row>
    <row r="71" spans="1:23" ht="16.5" thickBot="1" x14ac:dyDescent="0.3">
      <c r="A71" s="35">
        <v>10509726</v>
      </c>
      <c r="B71" s="56"/>
      <c r="C71" s="40" t="s">
        <v>149</v>
      </c>
      <c r="D71" s="37">
        <v>24.9</v>
      </c>
      <c r="E71" s="37">
        <v>29</v>
      </c>
      <c r="F71" s="37">
        <v>27</v>
      </c>
      <c r="G71" s="37">
        <v>22</v>
      </c>
      <c r="H71" s="37">
        <v>20</v>
      </c>
      <c r="I71" s="35"/>
      <c r="J71" t="str">
        <f t="shared" si="17"/>
        <v>C</v>
      </c>
      <c r="K71" t="s">
        <v>265</v>
      </c>
      <c r="L71" t="s">
        <v>266</v>
      </c>
      <c r="M71" t="str">
        <f t="shared" si="18"/>
        <v>Banisky, John</v>
      </c>
      <c r="P71" s="97" t="s">
        <v>148</v>
      </c>
      <c r="Q71" t="str">
        <f t="shared" si="13"/>
        <v>Hazard, Stuart</v>
      </c>
      <c r="R71" s="23" t="str">
        <f t="shared" si="14"/>
        <v>C</v>
      </c>
      <c r="S71" s="23" t="str">
        <f t="shared" si="15"/>
        <v>W</v>
      </c>
      <c r="T71" s="22">
        <f t="shared" si="16"/>
        <v>26</v>
      </c>
      <c r="U71" s="23" t="s">
        <v>36</v>
      </c>
      <c r="V71" s="23" t="s">
        <v>69</v>
      </c>
      <c r="W71" s="22">
        <v>24.8</v>
      </c>
    </row>
    <row r="72" spans="1:23" ht="16.5" thickBot="1" x14ac:dyDescent="0.3">
      <c r="A72" s="49">
        <v>971255</v>
      </c>
      <c r="B72" s="55"/>
      <c r="C72" s="43" t="s">
        <v>150</v>
      </c>
      <c r="D72" s="64">
        <v>27</v>
      </c>
      <c r="E72" s="63">
        <v>31</v>
      </c>
      <c r="F72" s="63">
        <v>29</v>
      </c>
      <c r="G72" s="63">
        <v>25</v>
      </c>
      <c r="H72" s="63">
        <v>22</v>
      </c>
      <c r="I72" s="48"/>
      <c r="J72" t="str">
        <f t="shared" si="17"/>
        <v>C</v>
      </c>
      <c r="K72" t="s">
        <v>291</v>
      </c>
      <c r="L72" t="s">
        <v>267</v>
      </c>
      <c r="M72" t="str">
        <f t="shared" si="18"/>
        <v>Wald, Richard M</v>
      </c>
      <c r="P72" s="97" t="s">
        <v>144</v>
      </c>
      <c r="Q72" t="str">
        <f t="shared" si="13"/>
        <v>Johns, Robert</v>
      </c>
      <c r="R72" s="23" t="str">
        <f t="shared" si="14"/>
        <v>C</v>
      </c>
      <c r="S72" s="23" t="str">
        <f t="shared" si="15"/>
        <v>W</v>
      </c>
      <c r="T72" s="22">
        <f t="shared" si="16"/>
        <v>24</v>
      </c>
      <c r="U72" s="23" t="s">
        <v>36</v>
      </c>
      <c r="V72" s="23" t="s">
        <v>69</v>
      </c>
      <c r="W72" s="22">
        <v>22.3</v>
      </c>
    </row>
    <row r="73" spans="1:23" ht="16.5" thickBot="1" x14ac:dyDescent="0.3">
      <c r="A73" s="35">
        <v>1883893</v>
      </c>
      <c r="B73" s="42">
        <v>26</v>
      </c>
      <c r="C73" s="40" t="s">
        <v>151</v>
      </c>
      <c r="D73" s="37">
        <v>27.8</v>
      </c>
      <c r="E73" s="37">
        <v>32</v>
      </c>
      <c r="F73" s="37">
        <v>30</v>
      </c>
      <c r="G73" s="37">
        <v>26</v>
      </c>
      <c r="H73" s="37">
        <v>23</v>
      </c>
      <c r="I73" s="35"/>
      <c r="J73" t="str">
        <f t="shared" si="17"/>
        <v>C</v>
      </c>
      <c r="K73" t="s">
        <v>268</v>
      </c>
      <c r="L73" t="s">
        <v>269</v>
      </c>
      <c r="M73" t="str">
        <f t="shared" si="18"/>
        <v>Hamilton, Russel</v>
      </c>
      <c r="N73" s="35"/>
      <c r="P73" s="97" t="s">
        <v>142</v>
      </c>
      <c r="Q73" t="str">
        <f t="shared" si="13"/>
        <v>Kenney, Steve</v>
      </c>
      <c r="R73" s="23" t="str">
        <f t="shared" si="14"/>
        <v>C</v>
      </c>
      <c r="S73" s="23" t="str">
        <f t="shared" si="15"/>
        <v>W</v>
      </c>
      <c r="T73" s="22">
        <f t="shared" si="16"/>
        <v>23</v>
      </c>
      <c r="U73" s="23" t="s">
        <v>36</v>
      </c>
      <c r="V73" s="23" t="s">
        <v>69</v>
      </c>
      <c r="W73" s="22">
        <v>21.8</v>
      </c>
    </row>
    <row r="74" spans="1:23" ht="16.5" thickBot="1" x14ac:dyDescent="0.3">
      <c r="A74" s="48">
        <v>2181617</v>
      </c>
      <c r="B74" s="57">
        <v>241</v>
      </c>
      <c r="C74" s="43" t="s">
        <v>152</v>
      </c>
      <c r="D74" s="64">
        <v>28.9</v>
      </c>
      <c r="E74" s="63">
        <v>33</v>
      </c>
      <c r="F74" s="63">
        <v>31</v>
      </c>
      <c r="G74" s="63">
        <v>27</v>
      </c>
      <c r="H74" s="63">
        <v>24</v>
      </c>
      <c r="I74" s="48"/>
      <c r="J74" t="str">
        <f t="shared" si="17"/>
        <v>C</v>
      </c>
      <c r="K74" t="s">
        <v>270</v>
      </c>
      <c r="L74" t="s">
        <v>271</v>
      </c>
      <c r="M74" t="str">
        <f t="shared" si="18"/>
        <v>Goldman, Howard</v>
      </c>
      <c r="N74" s="48"/>
      <c r="P74" s="97" t="s">
        <v>146</v>
      </c>
      <c r="Q74" t="str">
        <f t="shared" si="13"/>
        <v>Kvamme, Mack</v>
      </c>
      <c r="R74" s="23" t="str">
        <f t="shared" si="14"/>
        <v>C</v>
      </c>
      <c r="S74" s="23" t="str">
        <f t="shared" si="15"/>
        <v>W</v>
      </c>
      <c r="T74" s="22">
        <f t="shared" si="16"/>
        <v>25</v>
      </c>
      <c r="U74" s="23" t="s">
        <v>36</v>
      </c>
      <c r="V74" s="23" t="s">
        <v>69</v>
      </c>
      <c r="W74" s="22">
        <v>23.5</v>
      </c>
    </row>
    <row r="75" spans="1:23" ht="16.5" thickBot="1" x14ac:dyDescent="0.3">
      <c r="A75" s="40">
        <v>7436566</v>
      </c>
      <c r="B75" s="42">
        <v>608</v>
      </c>
      <c r="C75" s="40" t="s">
        <v>153</v>
      </c>
      <c r="D75" s="42">
        <v>31</v>
      </c>
      <c r="E75" s="37">
        <v>36</v>
      </c>
      <c r="F75" s="37">
        <v>33</v>
      </c>
      <c r="G75" s="37">
        <v>29</v>
      </c>
      <c r="H75" s="37">
        <v>26</v>
      </c>
      <c r="J75" t="str">
        <f t="shared" si="17"/>
        <v>C</v>
      </c>
      <c r="K75" t="s">
        <v>292</v>
      </c>
      <c r="L75" t="s">
        <v>272</v>
      </c>
      <c r="M75" t="str">
        <f t="shared" si="18"/>
        <v>Schwartz, Ralph S</v>
      </c>
      <c r="P75" s="97" t="s">
        <v>140</v>
      </c>
      <c r="Q75" t="str">
        <f t="shared" si="13"/>
        <v>Mattern, Michael</v>
      </c>
      <c r="R75" s="23" t="str">
        <f t="shared" si="14"/>
        <v>C</v>
      </c>
      <c r="S75" s="23" t="str">
        <f t="shared" si="15"/>
        <v>W</v>
      </c>
      <c r="T75" s="22">
        <f t="shared" si="16"/>
        <v>21</v>
      </c>
      <c r="U75" s="23" t="s">
        <v>36</v>
      </c>
      <c r="V75" s="23" t="s">
        <v>69</v>
      </c>
      <c r="W75" s="22">
        <v>20.100000000000001</v>
      </c>
    </row>
    <row r="76" spans="1:23" ht="16.5" thickBot="1" x14ac:dyDescent="0.3">
      <c r="A76" s="43">
        <v>10807887</v>
      </c>
      <c r="B76" s="55"/>
      <c r="C76" s="43" t="s">
        <v>154</v>
      </c>
      <c r="D76" s="57" t="s">
        <v>155</v>
      </c>
      <c r="E76" s="55"/>
      <c r="F76" s="55"/>
      <c r="G76" s="55"/>
      <c r="H76" s="55"/>
      <c r="K76" t="s">
        <v>273</v>
      </c>
      <c r="L76" t="s">
        <v>274</v>
      </c>
      <c r="M76" t="str">
        <f t="shared" si="18"/>
        <v>Lachmansingh, Garry</v>
      </c>
      <c r="P76" s="96" t="s">
        <v>133</v>
      </c>
      <c r="Q76" t="str">
        <f t="shared" si="13"/>
        <v>Narayan, Gregory</v>
      </c>
      <c r="R76" s="23" t="str">
        <f t="shared" si="14"/>
        <v>C</v>
      </c>
      <c r="S76" s="23" t="s">
        <v>69</v>
      </c>
      <c r="T76" s="22">
        <f t="shared" si="16"/>
        <v>17</v>
      </c>
      <c r="U76" s="23" t="s">
        <v>35</v>
      </c>
      <c r="V76" s="23" t="s">
        <v>69</v>
      </c>
      <c r="W76" s="22">
        <v>16.3</v>
      </c>
    </row>
    <row r="77" spans="1:23" ht="16.5" thickBot="1" x14ac:dyDescent="0.3">
      <c r="A77" s="40">
        <v>10807856</v>
      </c>
      <c r="B77" s="56"/>
      <c r="C77" s="40" t="s">
        <v>156</v>
      </c>
      <c r="D77" s="42" t="s">
        <v>155</v>
      </c>
      <c r="E77" s="56"/>
      <c r="F77" s="56"/>
      <c r="G77" s="56"/>
      <c r="H77" s="56"/>
      <c r="K77" t="s">
        <v>212</v>
      </c>
      <c r="L77" t="s">
        <v>275</v>
      </c>
      <c r="M77" t="str">
        <f t="shared" si="18"/>
        <v>Knoph, Don</v>
      </c>
      <c r="P77" s="96" t="s">
        <v>137</v>
      </c>
      <c r="Q77" t="str">
        <f t="shared" si="13"/>
        <v>Petzschke, Paul M</v>
      </c>
      <c r="R77" s="23" t="str">
        <f t="shared" si="14"/>
        <v>C</v>
      </c>
      <c r="S77" s="23" t="str">
        <f t="shared" ref="S77:S84" si="19">V77</f>
        <v>W</v>
      </c>
      <c r="T77" s="22">
        <f t="shared" si="16"/>
        <v>20</v>
      </c>
      <c r="U77" s="23" t="s">
        <v>36</v>
      </c>
      <c r="V77" s="23" t="s">
        <v>69</v>
      </c>
      <c r="W77" s="22">
        <v>18.7</v>
      </c>
    </row>
    <row r="78" spans="1:23" ht="16.5" thickBot="1" x14ac:dyDescent="0.3">
      <c r="A78" s="43">
        <v>10793275</v>
      </c>
      <c r="B78" s="55"/>
      <c r="C78" s="43" t="s">
        <v>157</v>
      </c>
      <c r="D78" s="57" t="s">
        <v>155</v>
      </c>
      <c r="E78" s="55"/>
      <c r="F78" s="55"/>
      <c r="G78" s="55"/>
      <c r="H78" s="55"/>
      <c r="K78" t="s">
        <v>213</v>
      </c>
      <c r="L78" t="s">
        <v>220</v>
      </c>
      <c r="M78" t="str">
        <f t="shared" si="18"/>
        <v>Carlson, Eric</v>
      </c>
      <c r="P78" s="96" t="s">
        <v>147</v>
      </c>
      <c r="Q78" t="str">
        <f t="shared" si="13"/>
        <v>Prevost, David</v>
      </c>
      <c r="R78" s="23" t="str">
        <f t="shared" si="14"/>
        <v>C</v>
      </c>
      <c r="S78" s="23" t="str">
        <f t="shared" si="19"/>
        <v>W</v>
      </c>
      <c r="T78" s="22">
        <f t="shared" si="16"/>
        <v>25</v>
      </c>
      <c r="U78" s="23" t="s">
        <v>36</v>
      </c>
      <c r="V78" s="23" t="s">
        <v>69</v>
      </c>
      <c r="W78" s="22">
        <v>23.7</v>
      </c>
    </row>
    <row r="79" spans="1:23" ht="16.5" thickBot="1" x14ac:dyDescent="0.3">
      <c r="A79" s="40">
        <v>10790648</v>
      </c>
      <c r="B79" s="56"/>
      <c r="C79" s="40" t="s">
        <v>158</v>
      </c>
      <c r="D79" s="42" t="s">
        <v>155</v>
      </c>
      <c r="E79" s="56"/>
      <c r="F79" s="56"/>
      <c r="G79" s="56"/>
      <c r="H79" s="56"/>
      <c r="K79" t="s">
        <v>175</v>
      </c>
      <c r="L79" t="s">
        <v>276</v>
      </c>
      <c r="M79" t="str">
        <f t="shared" si="18"/>
        <v>Larson, Charlie</v>
      </c>
      <c r="P79" s="96" t="s">
        <v>145</v>
      </c>
      <c r="Q79" t="str">
        <f t="shared" si="13"/>
        <v>Prevost, Gary</v>
      </c>
      <c r="R79" s="23" t="str">
        <f t="shared" si="14"/>
        <v>C</v>
      </c>
      <c r="S79" s="23" t="str">
        <f t="shared" si="19"/>
        <v>W</v>
      </c>
      <c r="T79" s="22">
        <f t="shared" si="16"/>
        <v>24</v>
      </c>
      <c r="U79" s="23" t="s">
        <v>36</v>
      </c>
      <c r="V79" s="23" t="s">
        <v>69</v>
      </c>
      <c r="W79" s="22">
        <v>22.3</v>
      </c>
    </row>
    <row r="80" spans="1:23" ht="16.5" thickBot="1" x14ac:dyDescent="0.3">
      <c r="A80" s="43">
        <v>10790602</v>
      </c>
      <c r="B80" s="55"/>
      <c r="C80" s="43" t="s">
        <v>159</v>
      </c>
      <c r="D80" s="57" t="s">
        <v>155</v>
      </c>
      <c r="E80" s="55"/>
      <c r="F80" s="55"/>
      <c r="G80" s="55"/>
      <c r="H80" s="55"/>
      <c r="K80" t="s">
        <v>237</v>
      </c>
      <c r="L80" t="s">
        <v>277</v>
      </c>
      <c r="M80" t="str">
        <f t="shared" si="18"/>
        <v>Lynch, Jerry</v>
      </c>
      <c r="P80" s="96" t="s">
        <v>143</v>
      </c>
      <c r="Q80" t="str">
        <f t="shared" si="13"/>
        <v>Pyle, Christopher</v>
      </c>
      <c r="R80" s="23" t="str">
        <f t="shared" si="14"/>
        <v>C</v>
      </c>
      <c r="S80" s="23" t="str">
        <f t="shared" si="19"/>
        <v>W</v>
      </c>
      <c r="T80" s="22">
        <f t="shared" si="16"/>
        <v>23</v>
      </c>
      <c r="U80" s="23" t="s">
        <v>36</v>
      </c>
      <c r="V80" s="23" t="s">
        <v>69</v>
      </c>
      <c r="W80" s="22">
        <v>22.1</v>
      </c>
    </row>
    <row r="81" spans="1:23" ht="16.5" thickBot="1" x14ac:dyDescent="0.3">
      <c r="A81" s="40">
        <v>10334815</v>
      </c>
      <c r="B81" s="56"/>
      <c r="C81" s="40" t="s">
        <v>160</v>
      </c>
      <c r="D81" s="42" t="s">
        <v>155</v>
      </c>
      <c r="E81" s="56"/>
      <c r="F81" s="56"/>
      <c r="G81" s="56"/>
      <c r="H81" s="56"/>
      <c r="K81" t="s">
        <v>293</v>
      </c>
      <c r="L81" t="s">
        <v>278</v>
      </c>
      <c r="M81" t="str">
        <f t="shared" si="18"/>
        <v>Lamb, Brian J</v>
      </c>
      <c r="P81" s="96" t="s">
        <v>141</v>
      </c>
      <c r="Q81" t="str">
        <f t="shared" si="13"/>
        <v>Scanlon, Bryan</v>
      </c>
      <c r="R81" s="23" t="str">
        <f t="shared" si="14"/>
        <v>C</v>
      </c>
      <c r="S81" s="23" t="str">
        <f t="shared" si="19"/>
        <v>W</v>
      </c>
      <c r="T81" s="22">
        <f t="shared" si="16"/>
        <v>21</v>
      </c>
      <c r="U81" s="23" t="s">
        <v>36</v>
      </c>
      <c r="V81" s="23" t="s">
        <v>69</v>
      </c>
      <c r="W81" s="22">
        <v>20.3</v>
      </c>
    </row>
    <row r="82" spans="1:23" ht="16.5" thickBot="1" x14ac:dyDescent="0.3">
      <c r="P82" s="97" t="s">
        <v>136</v>
      </c>
      <c r="Q82" t="str">
        <f t="shared" si="13"/>
        <v>Scherber, Shane F</v>
      </c>
      <c r="R82" s="23" t="str">
        <f t="shared" si="14"/>
        <v>C</v>
      </c>
      <c r="S82" s="23" t="str">
        <f t="shared" si="19"/>
        <v>W</v>
      </c>
      <c r="T82" s="22">
        <f t="shared" si="16"/>
        <v>19</v>
      </c>
      <c r="U82" s="23" t="s">
        <v>36</v>
      </c>
      <c r="V82" s="23" t="s">
        <v>69</v>
      </c>
      <c r="W82" s="22">
        <v>18</v>
      </c>
    </row>
    <row r="83" spans="1:23" ht="16.5" thickBot="1" x14ac:dyDescent="0.3">
      <c r="A83" s="65">
        <v>378830</v>
      </c>
      <c r="B83" s="65">
        <v>479</v>
      </c>
      <c r="C83" s="66" t="s">
        <v>294</v>
      </c>
      <c r="D83" s="66">
        <v>7.3</v>
      </c>
      <c r="F83" s="67">
        <v>13</v>
      </c>
      <c r="G83" s="68">
        <v>9</v>
      </c>
      <c r="H83" s="68">
        <v>6</v>
      </c>
      <c r="J83" t="s">
        <v>34</v>
      </c>
      <c r="K83" t="s">
        <v>296</v>
      </c>
      <c r="L83" t="s">
        <v>174</v>
      </c>
      <c r="M83" t="s">
        <v>297</v>
      </c>
      <c r="P83" s="96" t="s">
        <v>153</v>
      </c>
      <c r="Q83" t="str">
        <f t="shared" si="13"/>
        <v>Schwartz, Ralph S</v>
      </c>
      <c r="R83" s="23" t="str">
        <f t="shared" si="14"/>
        <v>C</v>
      </c>
      <c r="S83" s="23" t="str">
        <f t="shared" si="19"/>
        <v>W</v>
      </c>
      <c r="T83" s="22">
        <f t="shared" si="16"/>
        <v>33</v>
      </c>
      <c r="U83" s="23" t="s">
        <v>36</v>
      </c>
      <c r="V83" s="23" t="s">
        <v>69</v>
      </c>
      <c r="W83" s="22">
        <v>31</v>
      </c>
    </row>
    <row r="84" spans="1:23" ht="16.5" thickBot="1" x14ac:dyDescent="0.3">
      <c r="A84" s="43">
        <v>3026911</v>
      </c>
      <c r="B84" s="44"/>
      <c r="C84" s="43" t="s">
        <v>295</v>
      </c>
      <c r="D84" s="43">
        <v>35.1</v>
      </c>
      <c r="F84" s="46">
        <v>44</v>
      </c>
      <c r="G84" s="46">
        <v>38</v>
      </c>
      <c r="H84" s="46">
        <v>34</v>
      </c>
      <c r="J84" t="s">
        <v>36</v>
      </c>
      <c r="K84" t="s">
        <v>298</v>
      </c>
      <c r="L84" t="s">
        <v>242</v>
      </c>
      <c r="M84" t="s">
        <v>304</v>
      </c>
      <c r="P84" s="97" t="s">
        <v>150</v>
      </c>
      <c r="Q84" t="str">
        <f t="shared" si="13"/>
        <v>Wald, Richard M</v>
      </c>
      <c r="R84" s="23" t="str">
        <f t="shared" si="14"/>
        <v>C</v>
      </c>
      <c r="S84" s="23" t="str">
        <f t="shared" si="19"/>
        <v>W</v>
      </c>
      <c r="T84" s="22">
        <f t="shared" si="16"/>
        <v>29</v>
      </c>
      <c r="U84" s="23" t="s">
        <v>36</v>
      </c>
      <c r="V84" s="23" t="s">
        <v>69</v>
      </c>
      <c r="W84" s="22">
        <v>27</v>
      </c>
    </row>
    <row r="85" spans="1:23" ht="16.5" thickBot="1" x14ac:dyDescent="0.3">
      <c r="P85" s="97"/>
      <c r="R85" s="23"/>
      <c r="S85" s="23"/>
      <c r="T85" s="22"/>
      <c r="U85" s="23"/>
      <c r="V85" s="23"/>
      <c r="W85" s="22"/>
    </row>
    <row r="86" spans="1:23" ht="16.5" thickBot="1" x14ac:dyDescent="0.3">
      <c r="P86" s="96" t="s">
        <v>295</v>
      </c>
      <c r="Q86" t="str">
        <f t="shared" ref="Q86" si="20">VLOOKUP($P86,$C$4:$M$84,11,FALSE)</f>
        <v>Clarke, Jordan Noelle</v>
      </c>
      <c r="R86" s="23" t="str">
        <f t="shared" ref="R86" si="21">VLOOKUP($P86,$C$4:$M$84,8,FALSE)</f>
        <v>C</v>
      </c>
      <c r="S86" s="23" t="str">
        <f t="shared" ref="S86" si="22">V86</f>
        <v>R</v>
      </c>
      <c r="T86" s="22">
        <v>34</v>
      </c>
      <c r="U86" s="23" t="s">
        <v>36</v>
      </c>
      <c r="V86" s="23" t="s">
        <v>210</v>
      </c>
      <c r="W86" s="22">
        <v>35.1</v>
      </c>
    </row>
    <row r="87" spans="1:23" ht="16.5" thickBot="1" x14ac:dyDescent="0.3">
      <c r="P87" s="97"/>
      <c r="R87" s="23"/>
      <c r="S87" s="23"/>
      <c r="T87" s="22"/>
      <c r="U87" s="23"/>
      <c r="V87" s="23"/>
      <c r="W87" s="22"/>
    </row>
    <row r="88" spans="1:23" ht="16.5" thickBot="1" x14ac:dyDescent="0.3">
      <c r="P88" s="96"/>
      <c r="R88" s="23"/>
      <c r="S88" s="23"/>
      <c r="T88" s="22"/>
      <c r="U88" s="23"/>
      <c r="V88" s="23"/>
      <c r="W88" s="22"/>
    </row>
    <row r="89" spans="1:23" ht="16.5" thickBot="1" x14ac:dyDescent="0.3">
      <c r="P89" s="97" t="s">
        <v>154</v>
      </c>
      <c r="Q89" t="s">
        <v>307</v>
      </c>
      <c r="R89" s="23"/>
      <c r="S89" s="23"/>
      <c r="T89" s="22" t="s">
        <v>155</v>
      </c>
      <c r="U89" s="23"/>
      <c r="V89" s="23"/>
      <c r="W89" s="22" t="s">
        <v>155</v>
      </c>
    </row>
    <row r="90" spans="1:23" ht="16.5" thickBot="1" x14ac:dyDescent="0.3">
      <c r="P90" s="96" t="s">
        <v>156</v>
      </c>
      <c r="Q90" t="s">
        <v>306</v>
      </c>
      <c r="R90" s="23"/>
      <c r="S90" s="23"/>
      <c r="T90" s="22" t="s">
        <v>155</v>
      </c>
      <c r="U90" s="23"/>
      <c r="V90" s="23"/>
      <c r="W90" s="22" t="s">
        <v>155</v>
      </c>
    </row>
    <row r="91" spans="1:23" ht="16.5" thickBot="1" x14ac:dyDescent="0.3">
      <c r="P91" s="97" t="s">
        <v>157</v>
      </c>
      <c r="Q91" t="s">
        <v>305</v>
      </c>
      <c r="R91" s="23"/>
      <c r="S91" s="23"/>
      <c r="T91" s="22" t="s">
        <v>155</v>
      </c>
      <c r="U91" s="23"/>
      <c r="V91" s="23"/>
      <c r="W91" s="22" t="s">
        <v>155</v>
      </c>
    </row>
    <row r="92" spans="1:23" ht="16.5" thickBot="1" x14ac:dyDescent="0.3">
      <c r="P92" s="96" t="s">
        <v>158</v>
      </c>
      <c r="Q92" t="s">
        <v>310</v>
      </c>
      <c r="R92" s="23"/>
      <c r="S92" s="23"/>
      <c r="T92" s="22" t="s">
        <v>155</v>
      </c>
      <c r="U92" s="23"/>
      <c r="V92" s="23"/>
      <c r="W92" s="22" t="s">
        <v>155</v>
      </c>
    </row>
    <row r="93" spans="1:23" ht="16.5" thickBot="1" x14ac:dyDescent="0.3">
      <c r="P93" s="97" t="s">
        <v>159</v>
      </c>
      <c r="Q93" t="s">
        <v>308</v>
      </c>
      <c r="R93" s="23"/>
      <c r="S93" s="23"/>
      <c r="T93" s="22" t="s">
        <v>155</v>
      </c>
      <c r="U93" s="23"/>
      <c r="V93" s="23"/>
      <c r="W93" s="22" t="s">
        <v>155</v>
      </c>
    </row>
    <row r="94" spans="1:23" ht="16.5" thickBot="1" x14ac:dyDescent="0.3">
      <c r="P94" s="96" t="s">
        <v>160</v>
      </c>
      <c r="Q94" t="s">
        <v>309</v>
      </c>
      <c r="R94" s="23"/>
      <c r="S94" s="23"/>
      <c r="T94" s="22" t="s">
        <v>155</v>
      </c>
      <c r="U94" s="23"/>
      <c r="V94" s="23"/>
      <c r="W94" s="22" t="s">
        <v>155</v>
      </c>
    </row>
    <row r="95" spans="1:23" ht="15.75" x14ac:dyDescent="0.25">
      <c r="P95" s="3"/>
      <c r="R95" s="23"/>
      <c r="S95" s="23"/>
      <c r="T95" s="22" t="s">
        <v>155</v>
      </c>
      <c r="U95" s="23"/>
      <c r="V95" s="23"/>
      <c r="W95" s="22"/>
    </row>
    <row r="96" spans="1:23" ht="15.75" x14ac:dyDescent="0.25">
      <c r="P96" s="3"/>
      <c r="R96" s="23"/>
      <c r="S96" s="23"/>
      <c r="T96" s="22"/>
      <c r="U96" s="23"/>
      <c r="V96" s="23"/>
      <c r="W96" s="22"/>
    </row>
    <row r="97" spans="16:23" ht="15.75" x14ac:dyDescent="0.25">
      <c r="P97" s="3"/>
      <c r="R97" s="23"/>
      <c r="S97" s="23"/>
      <c r="T97" s="22"/>
      <c r="U97" s="23"/>
      <c r="V97" s="23"/>
      <c r="W97" s="22"/>
    </row>
  </sheetData>
  <sheetProtection algorithmName="SHA-512" hashValue="L8uWACfAGU+PIfqmdhg2mynESyIboD6HwkV8IAi0XpaWy7X48NAIHDzwG8wtoPJ8QBDpD+0DfowaqBhWu/R+oA==" saltValue="2SKv74nXt3Z6R/P+oNAXXw==" spinCount="100000" sheet="1" objects="1" scenarios="1"/>
  <sortState ref="P4:W20">
    <sortCondition ref="Q4:Q20"/>
  </sortState>
  <mergeCells count="4">
    <mergeCell ref="A2:A3"/>
    <mergeCell ref="B2:B3"/>
    <mergeCell ref="C2:C3"/>
    <mergeCell ref="D2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GROSS Scores &amp; Skins</vt:lpstr>
      <vt:lpstr>NET SKINS &amp; Class Results</vt:lpstr>
      <vt:lpstr>Stableford Scoring</vt:lpstr>
      <vt:lpstr>INSTRUCTIONS</vt:lpstr>
      <vt:lpstr>Wirth Cup 2021</vt:lpstr>
      <vt:lpstr>Handicap Report</vt:lpstr>
      <vt:lpstr>HC_Table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Blasberg</dc:creator>
  <cp:lastModifiedBy>Derek Derekpyle</cp:lastModifiedBy>
  <dcterms:created xsi:type="dcterms:W3CDTF">2020-10-20T01:23:28Z</dcterms:created>
  <dcterms:modified xsi:type="dcterms:W3CDTF">2021-07-06T13:31:45Z</dcterms:modified>
</cp:coreProperties>
</file>